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omments1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Z:\介護\R7年度\R7広報・HP関係\R7広報_HP関係\R71024アイウ様式掲載（交付申請）\"/>
    </mc:Choice>
  </mc:AlternateContent>
  <xr:revisionPtr revIDLastSave="0" documentId="13_ncr:1_{E7866640-129F-4143-BFB4-7AB08933D172}" xr6:coauthVersionLast="47" xr6:coauthVersionMax="47" xr10:uidLastSave="{00000000-0000-0000-0000-000000000000}"/>
  <bookViews>
    <workbookView xWindow="28680" yWindow="-120" windowWidth="29040" windowHeight="15720" tabRatio="798" xr2:uid="{D3A2BE7B-CEEA-448C-888C-857BB4F49C1B}"/>
  </bookViews>
  <sheets>
    <sheet name="（ウ）宿舎別 ・経費" sheetId="1" r:id="rId1"/>
    <sheet name="(参考)助成期間開始日確認シート" sheetId="2" r:id="rId2"/>
    <sheet name="(参考)日割り計算シート" sheetId="3" r:id="rId3"/>
    <sheet name="（ウ）宿舎別 記入例索引" sheetId="4" r:id="rId4"/>
    <sheet name="記入例③" sheetId="5" r:id="rId5"/>
    <sheet name="記入例④⑤" sheetId="6" r:id="rId6"/>
    <sheet name="記入例⑥" sheetId="7" r:id="rId7"/>
    <sheet name="記入例⑦" sheetId="8" r:id="rId8"/>
    <sheet name="記入例⑧" sheetId="9" r:id="rId9"/>
    <sheet name="記入例⑫" sheetId="10" r:id="rId10"/>
    <sheet name="記入例⑬" sheetId="11" r:id="rId11"/>
    <sheet name="経費払込照合表 記入例ⅰ" sheetId="12" r:id="rId12"/>
    <sheet name="記入例ⅱ" sheetId="13" r:id="rId13"/>
  </sheets>
  <definedNames>
    <definedName name="_Hlk41657582" localSheetId="3">'（ウ）宿舎別 記入例索引'!#REF!</definedName>
    <definedName name="aa">#REF!</definedName>
    <definedName name="_xlnm.Print_Area" localSheetId="0">'（ウ）宿舎別 ・経費'!$A$1:$O$56</definedName>
    <definedName name="_xlnm.Print_Area" localSheetId="1">'(参考)助成期間開始日確認シート'!$A$1:$M$26</definedName>
    <definedName name="_xlnm.Print_Area" localSheetId="4">記入例③!$A$1:$P$38</definedName>
    <definedName name="_xlnm.Print_Area" localSheetId="5">記入例④⑤!$A$1:$O$56</definedName>
    <definedName name="_xlnm.Print_Area" localSheetId="6">記入例⑥!$A$1:$O$53</definedName>
    <definedName name="_xlnm.Print_Area" localSheetId="7">記入例⑦!$A$1:$P$51</definedName>
    <definedName name="_xlnm.Print_Area" localSheetId="8">記入例⑧!$A$1:$O$54</definedName>
    <definedName name="_xlnm.Print_Area" localSheetId="9">記入例⑫!$A$1:$O$51</definedName>
    <definedName name="_xlnm.Print_Area" localSheetId="10">記入例⑬!$A$1:$O$27</definedName>
    <definedName name="_xlnm.Print_Area" localSheetId="12">記入例ⅱ!$A$26:$O$71</definedName>
    <definedName name="_xlnm.Print_Area" localSheetId="11">'経費払込照合表 記入例ⅰ'!$A$26:$O$72</definedName>
    <definedName name="加入証明書" localSheetId="3">#REF!</definedName>
    <definedName name="加入証明書" localSheetId="4">#REF!</definedName>
    <definedName name="加入証明書" localSheetId="5">#REF!</definedName>
    <definedName name="加入証明書" localSheetId="6">#REF!</definedName>
    <definedName name="加入証明書" localSheetId="7">#REF!</definedName>
    <definedName name="加入証明書" localSheetId="8">#REF!</definedName>
    <definedName name="加入証明書" localSheetId="9">#REF!</definedName>
    <definedName name="加入証明書" localSheetId="10">#REF!</definedName>
    <definedName name="加入証明書">#REF!</definedName>
    <definedName name="事業計画書_福祉避難所別_" localSheetId="0">#REF!</definedName>
    <definedName name="事業計画書_福祉避難所別_" localSheetId="3">#REF!</definedName>
    <definedName name="事業計画書_福祉避難所別_" localSheetId="4">#REF!</definedName>
    <definedName name="事業計画書_福祉避難所別_" localSheetId="5">#REF!</definedName>
    <definedName name="事業計画書_福祉避難所別_" localSheetId="6">#REF!</definedName>
    <definedName name="事業計画書_福祉避難所別_" localSheetId="7">#REF!</definedName>
    <definedName name="事業計画書_福祉避難所別_" localSheetId="8">#REF!</definedName>
    <definedName name="事業計画書_福祉避難所別_" localSheetId="9">#REF!</definedName>
    <definedName name="事業計画書_福祉避難所別_" localSheetId="10">#REF!</definedName>
    <definedName name="事業計画書_福祉避難所別_" localSheetId="12">#REF!</definedName>
    <definedName name="事業計画書_福祉避難所別_" localSheetId="11">#REF!</definedName>
    <definedName name="事業計画書_福祉避難所別_">#REF!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2" i="1" l="1"/>
  <c r="E55" i="13" l="1"/>
  <c r="F55" i="13" s="1"/>
  <c r="D55" i="13"/>
  <c r="C55" i="13"/>
  <c r="E54" i="13"/>
  <c r="F54" i="13" s="1"/>
  <c r="D54" i="13"/>
  <c r="C54" i="13"/>
  <c r="E53" i="13"/>
  <c r="F53" i="13" s="1"/>
  <c r="D53" i="13"/>
  <c r="C53" i="13"/>
  <c r="E52" i="13"/>
  <c r="F52" i="13" s="1"/>
  <c r="D52" i="13"/>
  <c r="C52" i="13"/>
  <c r="E51" i="13"/>
  <c r="F51" i="13" s="1"/>
  <c r="D51" i="13"/>
  <c r="C51" i="13"/>
  <c r="E50" i="13"/>
  <c r="F50" i="13" s="1"/>
  <c r="D50" i="13"/>
  <c r="C50" i="13"/>
  <c r="E49" i="13"/>
  <c r="F49" i="13" s="1"/>
  <c r="D49" i="13"/>
  <c r="C49" i="13"/>
  <c r="E48" i="13"/>
  <c r="F48" i="13" s="1"/>
  <c r="D48" i="13"/>
  <c r="C48" i="13"/>
  <c r="E47" i="13"/>
  <c r="F47" i="13" s="1"/>
  <c r="D47" i="13"/>
  <c r="C47" i="13"/>
  <c r="E46" i="13"/>
  <c r="F46" i="13" s="1"/>
  <c r="D46" i="13"/>
  <c r="C46" i="13"/>
  <c r="E45" i="13"/>
  <c r="F45" i="13" s="1"/>
  <c r="D45" i="13"/>
  <c r="C45" i="13"/>
  <c r="E44" i="13"/>
  <c r="F44" i="13" s="1"/>
  <c r="D44" i="13"/>
  <c r="C44" i="13"/>
  <c r="F39" i="13"/>
  <c r="D39" i="13"/>
  <c r="O37" i="13"/>
  <c r="O35" i="13"/>
  <c r="N35" i="13"/>
  <c r="O20" i="13"/>
  <c r="O19" i="13"/>
  <c r="D19" i="13"/>
  <c r="D21" i="13" s="1"/>
  <c r="D22" i="13" s="1"/>
  <c r="D23" i="13" s="1"/>
  <c r="C19" i="13"/>
  <c r="C21" i="13" s="1"/>
  <c r="C22" i="13" s="1"/>
  <c r="C23" i="13" s="1"/>
  <c r="O17" i="13"/>
  <c r="N17" i="13"/>
  <c r="N19" i="13" s="1"/>
  <c r="N21" i="13" s="1"/>
  <c r="N22" i="13" s="1"/>
  <c r="N23" i="13" s="1"/>
  <c r="M17" i="13"/>
  <c r="M19" i="13" s="1"/>
  <c r="M21" i="13" s="1"/>
  <c r="M22" i="13" s="1"/>
  <c r="M23" i="13" s="1"/>
  <c r="L17" i="13"/>
  <c r="L19" i="13" s="1"/>
  <c r="L21" i="13" s="1"/>
  <c r="L22" i="13" s="1"/>
  <c r="L23" i="13" s="1"/>
  <c r="J17" i="13"/>
  <c r="J19" i="13" s="1"/>
  <c r="J21" i="13" s="1"/>
  <c r="J22" i="13" s="1"/>
  <c r="J23" i="13" s="1"/>
  <c r="I17" i="13"/>
  <c r="I19" i="13" s="1"/>
  <c r="I21" i="13" s="1"/>
  <c r="I22" i="13" s="1"/>
  <c r="I23" i="13" s="1"/>
  <c r="H17" i="13"/>
  <c r="H19" i="13" s="1"/>
  <c r="H21" i="13" s="1"/>
  <c r="H22" i="13" s="1"/>
  <c r="H23" i="13" s="1"/>
  <c r="G17" i="13"/>
  <c r="G19" i="13" s="1"/>
  <c r="G21" i="13" s="1"/>
  <c r="G22" i="13" s="1"/>
  <c r="G23" i="13" s="1"/>
  <c r="F17" i="13"/>
  <c r="F19" i="13" s="1"/>
  <c r="F21" i="13" s="1"/>
  <c r="F22" i="13" s="1"/>
  <c r="F23" i="13" s="1"/>
  <c r="E17" i="13"/>
  <c r="E19" i="13" s="1"/>
  <c r="E21" i="13" s="1"/>
  <c r="E22" i="13" s="1"/>
  <c r="E23" i="13" s="1"/>
  <c r="D17" i="13"/>
  <c r="C17" i="13"/>
  <c r="O16" i="13"/>
  <c r="O15" i="13"/>
  <c r="P10" i="13"/>
  <c r="K17" i="13" s="1"/>
  <c r="K19" i="13" s="1"/>
  <c r="K21" i="13" s="1"/>
  <c r="K22" i="13" s="1"/>
  <c r="K23" i="13" s="1"/>
  <c r="P9" i="13"/>
  <c r="O2" i="13"/>
  <c r="E55" i="12"/>
  <c r="F55" i="12" s="1"/>
  <c r="D55" i="12"/>
  <c r="C55" i="12"/>
  <c r="E54" i="12"/>
  <c r="F54" i="12" s="1"/>
  <c r="D54" i="12"/>
  <c r="C54" i="12"/>
  <c r="F53" i="12"/>
  <c r="E53" i="12"/>
  <c r="D53" i="12"/>
  <c r="C53" i="12"/>
  <c r="E52" i="12"/>
  <c r="F52" i="12" s="1"/>
  <c r="D52" i="12"/>
  <c r="C52" i="12"/>
  <c r="E51" i="12"/>
  <c r="F51" i="12" s="1"/>
  <c r="D51" i="12"/>
  <c r="C51" i="12"/>
  <c r="F50" i="12"/>
  <c r="E50" i="12"/>
  <c r="D50" i="12"/>
  <c r="C50" i="12"/>
  <c r="E49" i="12"/>
  <c r="F49" i="12" s="1"/>
  <c r="D49" i="12"/>
  <c r="C49" i="12"/>
  <c r="E48" i="12"/>
  <c r="F48" i="12" s="1"/>
  <c r="D48" i="12"/>
  <c r="C48" i="12"/>
  <c r="F47" i="12"/>
  <c r="E47" i="12"/>
  <c r="D47" i="12"/>
  <c r="C47" i="12"/>
  <c r="E46" i="12"/>
  <c r="F46" i="12" s="1"/>
  <c r="D46" i="12"/>
  <c r="C46" i="12"/>
  <c r="F45" i="12"/>
  <c r="E45" i="12"/>
  <c r="E44" i="12"/>
  <c r="F44" i="12" s="1"/>
  <c r="D44" i="12"/>
  <c r="C44" i="12"/>
  <c r="F39" i="12"/>
  <c r="D39" i="12"/>
  <c r="O37" i="12"/>
  <c r="O35" i="12"/>
  <c r="N35" i="12"/>
  <c r="O20" i="12"/>
  <c r="O19" i="12"/>
  <c r="D19" i="12"/>
  <c r="D21" i="12" s="1"/>
  <c r="D22" i="12" s="1"/>
  <c r="D23" i="12" s="1"/>
  <c r="C19" i="12"/>
  <c r="C21" i="12" s="1"/>
  <c r="C22" i="12" s="1"/>
  <c r="C23" i="12" s="1"/>
  <c r="O17" i="12"/>
  <c r="N17" i="12"/>
  <c r="N19" i="12" s="1"/>
  <c r="N21" i="12" s="1"/>
  <c r="N22" i="12" s="1"/>
  <c r="N23" i="12" s="1"/>
  <c r="M17" i="12"/>
  <c r="M19" i="12" s="1"/>
  <c r="M21" i="12" s="1"/>
  <c r="M22" i="12" s="1"/>
  <c r="M23" i="12" s="1"/>
  <c r="J17" i="12"/>
  <c r="J19" i="12" s="1"/>
  <c r="J21" i="12" s="1"/>
  <c r="J22" i="12" s="1"/>
  <c r="J23" i="12" s="1"/>
  <c r="I17" i="12"/>
  <c r="I19" i="12" s="1"/>
  <c r="I21" i="12" s="1"/>
  <c r="I22" i="12" s="1"/>
  <c r="I23" i="12" s="1"/>
  <c r="H17" i="12"/>
  <c r="H19" i="12" s="1"/>
  <c r="H21" i="12" s="1"/>
  <c r="H22" i="12" s="1"/>
  <c r="H23" i="12" s="1"/>
  <c r="G17" i="12"/>
  <c r="G19" i="12" s="1"/>
  <c r="G21" i="12" s="1"/>
  <c r="G22" i="12" s="1"/>
  <c r="G23" i="12" s="1"/>
  <c r="F17" i="12"/>
  <c r="F19" i="12" s="1"/>
  <c r="F21" i="12" s="1"/>
  <c r="F22" i="12" s="1"/>
  <c r="F23" i="12" s="1"/>
  <c r="E17" i="12"/>
  <c r="E19" i="12" s="1"/>
  <c r="E21" i="12" s="1"/>
  <c r="E22" i="12" s="1"/>
  <c r="E23" i="12" s="1"/>
  <c r="D17" i="12"/>
  <c r="C17" i="12"/>
  <c r="O16" i="12"/>
  <c r="O15" i="12"/>
  <c r="P10" i="12"/>
  <c r="L17" i="12" s="1"/>
  <c r="L19" i="12" s="1"/>
  <c r="L21" i="12" s="1"/>
  <c r="L22" i="12" s="1"/>
  <c r="L23" i="12" s="1"/>
  <c r="P9" i="12"/>
  <c r="O2" i="12"/>
  <c r="O23" i="13" l="1"/>
  <c r="D11" i="13" s="1"/>
  <c r="K17" i="12"/>
  <c r="K19" i="12" s="1"/>
  <c r="K21" i="12" s="1"/>
  <c r="K22" i="12" s="1"/>
  <c r="K23" i="12" s="1"/>
  <c r="O23" i="12" s="1"/>
  <c r="D11" i="12" s="1"/>
  <c r="D22" i="11" l="1"/>
  <c r="D23" i="11" s="1"/>
  <c r="D24" i="11" s="1"/>
  <c r="C22" i="11"/>
  <c r="C23" i="11" s="1"/>
  <c r="C24" i="11" s="1"/>
  <c r="O21" i="11"/>
  <c r="M20" i="11"/>
  <c r="M22" i="11" s="1"/>
  <c r="M23" i="11" s="1"/>
  <c r="L20" i="11"/>
  <c r="L22" i="11" s="1"/>
  <c r="L23" i="11" s="1"/>
  <c r="L24" i="11" s="1"/>
  <c r="J20" i="11"/>
  <c r="J22" i="11" s="1"/>
  <c r="J23" i="11" s="1"/>
  <c r="J24" i="11" s="1"/>
  <c r="D20" i="11"/>
  <c r="O18" i="11"/>
  <c r="N18" i="11"/>
  <c r="N20" i="11" s="1"/>
  <c r="N22" i="11" s="1"/>
  <c r="N23" i="11" s="1"/>
  <c r="M18" i="11"/>
  <c r="L18" i="11"/>
  <c r="K18" i="11"/>
  <c r="K20" i="11" s="1"/>
  <c r="K22" i="11" s="1"/>
  <c r="K23" i="11" s="1"/>
  <c r="K24" i="11" s="1"/>
  <c r="J18" i="11"/>
  <c r="I18" i="11"/>
  <c r="I20" i="11" s="1"/>
  <c r="I22" i="11" s="1"/>
  <c r="I23" i="11" s="1"/>
  <c r="I24" i="11" s="1"/>
  <c r="H18" i="11"/>
  <c r="H20" i="11" s="1"/>
  <c r="H22" i="11" s="1"/>
  <c r="H23" i="11" s="1"/>
  <c r="H24" i="11" s="1"/>
  <c r="G18" i="11"/>
  <c r="G20" i="11" s="1"/>
  <c r="G22" i="11" s="1"/>
  <c r="G23" i="11" s="1"/>
  <c r="G24" i="11" s="1"/>
  <c r="F18" i="11"/>
  <c r="F20" i="11" s="1"/>
  <c r="F22" i="11" s="1"/>
  <c r="F23" i="11" s="1"/>
  <c r="F24" i="11" s="1"/>
  <c r="E18" i="11"/>
  <c r="E20" i="11" s="1"/>
  <c r="E22" i="11" s="1"/>
  <c r="E23" i="11" s="1"/>
  <c r="E24" i="11" s="1"/>
  <c r="D18" i="11"/>
  <c r="C18" i="11"/>
  <c r="C20" i="11" s="1"/>
  <c r="O17" i="11"/>
  <c r="O16" i="11"/>
  <c r="O20" i="11" s="1"/>
  <c r="P10" i="11"/>
  <c r="P11" i="11" s="1"/>
  <c r="L46" i="10"/>
  <c r="L47" i="10" s="1"/>
  <c r="L48" i="10" s="1"/>
  <c r="K46" i="10"/>
  <c r="K47" i="10" s="1"/>
  <c r="K48" i="10" s="1"/>
  <c r="J46" i="10"/>
  <c r="J47" i="10" s="1"/>
  <c r="J48" i="10" s="1"/>
  <c r="I46" i="10"/>
  <c r="I47" i="10" s="1"/>
  <c r="I48" i="10" s="1"/>
  <c r="F46" i="10"/>
  <c r="F47" i="10" s="1"/>
  <c r="F48" i="10" s="1"/>
  <c r="O45" i="10"/>
  <c r="N44" i="10"/>
  <c r="N46" i="10" s="1"/>
  <c r="N47" i="10" s="1"/>
  <c r="M44" i="10"/>
  <c r="M46" i="10" s="1"/>
  <c r="M47" i="10" s="1"/>
  <c r="L44" i="10"/>
  <c r="K44" i="10"/>
  <c r="J44" i="10"/>
  <c r="I44" i="10"/>
  <c r="H44" i="10"/>
  <c r="H46" i="10" s="1"/>
  <c r="H47" i="10" s="1"/>
  <c r="H48" i="10" s="1"/>
  <c r="G44" i="10"/>
  <c r="G46" i="10" s="1"/>
  <c r="G47" i="10" s="1"/>
  <c r="G48" i="10" s="1"/>
  <c r="F44" i="10"/>
  <c r="O42" i="10"/>
  <c r="O44" i="10" s="1"/>
  <c r="E42" i="10"/>
  <c r="E44" i="10" s="1"/>
  <c r="E46" i="10" s="1"/>
  <c r="E47" i="10" s="1"/>
  <c r="E48" i="10" s="1"/>
  <c r="D42" i="10"/>
  <c r="D44" i="10" s="1"/>
  <c r="D46" i="10" s="1"/>
  <c r="D47" i="10" s="1"/>
  <c r="D48" i="10" s="1"/>
  <c r="C42" i="10"/>
  <c r="C44" i="10" s="1"/>
  <c r="C46" i="10" s="1"/>
  <c r="C47" i="10" s="1"/>
  <c r="C48" i="10" s="1"/>
  <c r="O41" i="10"/>
  <c r="O40" i="10"/>
  <c r="P34" i="10"/>
  <c r="P35" i="10" s="1"/>
  <c r="N20" i="10"/>
  <c r="N21" i="10" s="1"/>
  <c r="N22" i="10" s="1"/>
  <c r="O19" i="10"/>
  <c r="N18" i="10"/>
  <c r="K18" i="10"/>
  <c r="K20" i="10" s="1"/>
  <c r="K21" i="10" s="1"/>
  <c r="O16" i="10"/>
  <c r="O18" i="10" s="1"/>
  <c r="N16" i="10"/>
  <c r="M16" i="10"/>
  <c r="M18" i="10" s="1"/>
  <c r="M20" i="10" s="1"/>
  <c r="M21" i="10" s="1"/>
  <c r="M22" i="10" s="1"/>
  <c r="L16" i="10"/>
  <c r="L18" i="10" s="1"/>
  <c r="L20" i="10" s="1"/>
  <c r="L21" i="10" s="1"/>
  <c r="L22" i="10" s="1"/>
  <c r="K16" i="10"/>
  <c r="J16" i="10"/>
  <c r="J18" i="10" s="1"/>
  <c r="J20" i="10" s="1"/>
  <c r="J21" i="10" s="1"/>
  <c r="I16" i="10"/>
  <c r="I18" i="10" s="1"/>
  <c r="I20" i="10" s="1"/>
  <c r="I21" i="10" s="1"/>
  <c r="H16" i="10"/>
  <c r="H18" i="10" s="1"/>
  <c r="H20" i="10" s="1"/>
  <c r="H21" i="10" s="1"/>
  <c r="G16" i="10"/>
  <c r="G18" i="10" s="1"/>
  <c r="G20" i="10" s="1"/>
  <c r="G21" i="10" s="1"/>
  <c r="F16" i="10"/>
  <c r="F18" i="10" s="1"/>
  <c r="F20" i="10" s="1"/>
  <c r="F21" i="10" s="1"/>
  <c r="E16" i="10"/>
  <c r="E18" i="10" s="1"/>
  <c r="E20" i="10" s="1"/>
  <c r="E21" i="10" s="1"/>
  <c r="D16" i="10"/>
  <c r="D18" i="10" s="1"/>
  <c r="D20" i="10" s="1"/>
  <c r="D21" i="10" s="1"/>
  <c r="C16" i="10"/>
  <c r="C18" i="10" s="1"/>
  <c r="C20" i="10" s="1"/>
  <c r="C21" i="10" s="1"/>
  <c r="O15" i="10"/>
  <c r="O14" i="10"/>
  <c r="P8" i="10"/>
  <c r="P9" i="10" s="1"/>
  <c r="F50" i="9"/>
  <c r="F51" i="9" s="1"/>
  <c r="H49" i="9"/>
  <c r="H50" i="9" s="1"/>
  <c r="H51" i="9" s="1"/>
  <c r="G49" i="9"/>
  <c r="G50" i="9" s="1"/>
  <c r="G51" i="9" s="1"/>
  <c r="F49" i="9"/>
  <c r="O48" i="9"/>
  <c r="H47" i="9"/>
  <c r="E47" i="9"/>
  <c r="E49" i="9" s="1"/>
  <c r="E50" i="9" s="1"/>
  <c r="E51" i="9" s="1"/>
  <c r="O45" i="9"/>
  <c r="N45" i="9"/>
  <c r="N47" i="9" s="1"/>
  <c r="N49" i="9" s="1"/>
  <c r="N50" i="9" s="1"/>
  <c r="M45" i="9"/>
  <c r="M47" i="9" s="1"/>
  <c r="M49" i="9" s="1"/>
  <c r="M50" i="9" s="1"/>
  <c r="L45" i="9"/>
  <c r="L47" i="9" s="1"/>
  <c r="L49" i="9" s="1"/>
  <c r="L50" i="9" s="1"/>
  <c r="K45" i="9"/>
  <c r="K47" i="9" s="1"/>
  <c r="K49" i="9" s="1"/>
  <c r="K50" i="9" s="1"/>
  <c r="K51" i="9" s="1"/>
  <c r="J45" i="9"/>
  <c r="J47" i="9" s="1"/>
  <c r="J49" i="9" s="1"/>
  <c r="J50" i="9" s="1"/>
  <c r="J51" i="9" s="1"/>
  <c r="I45" i="9"/>
  <c r="I47" i="9" s="1"/>
  <c r="I49" i="9" s="1"/>
  <c r="I50" i="9" s="1"/>
  <c r="I51" i="9" s="1"/>
  <c r="H45" i="9"/>
  <c r="G45" i="9"/>
  <c r="G47" i="9" s="1"/>
  <c r="F45" i="9"/>
  <c r="F47" i="9" s="1"/>
  <c r="E45" i="9"/>
  <c r="D45" i="9"/>
  <c r="D47" i="9" s="1"/>
  <c r="D49" i="9" s="1"/>
  <c r="D50" i="9" s="1"/>
  <c r="D51" i="9" s="1"/>
  <c r="C45" i="9"/>
  <c r="C47" i="9" s="1"/>
  <c r="C49" i="9" s="1"/>
  <c r="C50" i="9" s="1"/>
  <c r="C51" i="9" s="1"/>
  <c r="O44" i="9"/>
  <c r="O43" i="9"/>
  <c r="O47" i="9" s="1"/>
  <c r="P38" i="9"/>
  <c r="P37" i="9"/>
  <c r="N21" i="9"/>
  <c r="N22" i="9" s="1"/>
  <c r="O20" i="9"/>
  <c r="N19" i="9"/>
  <c r="K19" i="9"/>
  <c r="K21" i="9" s="1"/>
  <c r="K22" i="9" s="1"/>
  <c r="K23" i="9" s="1"/>
  <c r="O17" i="9"/>
  <c r="O19" i="9" s="1"/>
  <c r="N17" i="9"/>
  <c r="M17" i="9"/>
  <c r="M19" i="9" s="1"/>
  <c r="M21" i="9" s="1"/>
  <c r="M22" i="9" s="1"/>
  <c r="L17" i="9"/>
  <c r="L19" i="9" s="1"/>
  <c r="L21" i="9" s="1"/>
  <c r="L22" i="9" s="1"/>
  <c r="K17" i="9"/>
  <c r="J17" i="9"/>
  <c r="J19" i="9" s="1"/>
  <c r="J21" i="9" s="1"/>
  <c r="J22" i="9" s="1"/>
  <c r="J23" i="9" s="1"/>
  <c r="I17" i="9"/>
  <c r="I19" i="9" s="1"/>
  <c r="I21" i="9" s="1"/>
  <c r="I22" i="9" s="1"/>
  <c r="I23" i="9" s="1"/>
  <c r="H17" i="9"/>
  <c r="H19" i="9" s="1"/>
  <c r="H21" i="9" s="1"/>
  <c r="H22" i="9" s="1"/>
  <c r="H23" i="9" s="1"/>
  <c r="G17" i="9"/>
  <c r="G19" i="9" s="1"/>
  <c r="G21" i="9" s="1"/>
  <c r="G22" i="9" s="1"/>
  <c r="G23" i="9" s="1"/>
  <c r="F17" i="9"/>
  <c r="F19" i="9" s="1"/>
  <c r="F21" i="9" s="1"/>
  <c r="F22" i="9" s="1"/>
  <c r="F23" i="9" s="1"/>
  <c r="E17" i="9"/>
  <c r="E19" i="9" s="1"/>
  <c r="E21" i="9" s="1"/>
  <c r="E22" i="9" s="1"/>
  <c r="E23" i="9" s="1"/>
  <c r="D17" i="9"/>
  <c r="D19" i="9" s="1"/>
  <c r="D21" i="9" s="1"/>
  <c r="D22" i="9" s="1"/>
  <c r="D23" i="9" s="1"/>
  <c r="C17" i="9"/>
  <c r="C19" i="9" s="1"/>
  <c r="C21" i="9" s="1"/>
  <c r="C22" i="9" s="1"/>
  <c r="C23" i="9" s="1"/>
  <c r="O23" i="9" s="1"/>
  <c r="D11" i="9" s="1"/>
  <c r="O16" i="9"/>
  <c r="O15" i="9"/>
  <c r="P9" i="9"/>
  <c r="P10" i="9" s="1"/>
  <c r="G47" i="8"/>
  <c r="G48" i="8" s="1"/>
  <c r="F47" i="8"/>
  <c r="F48" i="8" s="1"/>
  <c r="J46" i="8"/>
  <c r="J47" i="8" s="1"/>
  <c r="J48" i="8" s="1"/>
  <c r="I46" i="8"/>
  <c r="I47" i="8" s="1"/>
  <c r="I48" i="8" s="1"/>
  <c r="G46" i="8"/>
  <c r="F46" i="8"/>
  <c r="O45" i="8"/>
  <c r="N44" i="8"/>
  <c r="N46" i="8" s="1"/>
  <c r="N47" i="8" s="1"/>
  <c r="M44" i="8"/>
  <c r="M46" i="8" s="1"/>
  <c r="M47" i="8" s="1"/>
  <c r="L44" i="8"/>
  <c r="L46" i="8" s="1"/>
  <c r="L47" i="8" s="1"/>
  <c r="K44" i="8"/>
  <c r="K46" i="8" s="1"/>
  <c r="K47" i="8" s="1"/>
  <c r="K48" i="8" s="1"/>
  <c r="J44" i="8"/>
  <c r="I44" i="8"/>
  <c r="H44" i="8"/>
  <c r="H46" i="8" s="1"/>
  <c r="H47" i="8" s="1"/>
  <c r="H48" i="8" s="1"/>
  <c r="G44" i="8"/>
  <c r="O42" i="8"/>
  <c r="F42" i="8"/>
  <c r="F44" i="8" s="1"/>
  <c r="E42" i="8"/>
  <c r="E44" i="8" s="1"/>
  <c r="E46" i="8" s="1"/>
  <c r="E47" i="8" s="1"/>
  <c r="E48" i="8" s="1"/>
  <c r="D42" i="8"/>
  <c r="D44" i="8" s="1"/>
  <c r="D46" i="8" s="1"/>
  <c r="D47" i="8" s="1"/>
  <c r="D48" i="8" s="1"/>
  <c r="C42" i="8"/>
  <c r="C44" i="8" s="1"/>
  <c r="C46" i="8" s="1"/>
  <c r="C47" i="8" s="1"/>
  <c r="C48" i="8" s="1"/>
  <c r="O41" i="8"/>
  <c r="O40" i="8"/>
  <c r="O44" i="8" s="1"/>
  <c r="P34" i="8"/>
  <c r="P35" i="8" s="1"/>
  <c r="O19" i="8"/>
  <c r="O18" i="8"/>
  <c r="N18" i="8"/>
  <c r="N20" i="8" s="1"/>
  <c r="N21" i="8" s="1"/>
  <c r="N22" i="8" s="1"/>
  <c r="M18" i="8"/>
  <c r="M20" i="8" s="1"/>
  <c r="M21" i="8" s="1"/>
  <c r="M22" i="8" s="1"/>
  <c r="L18" i="8"/>
  <c r="L20" i="8" s="1"/>
  <c r="L21" i="8" s="1"/>
  <c r="L22" i="8" s="1"/>
  <c r="I18" i="8"/>
  <c r="I20" i="8" s="1"/>
  <c r="I21" i="8" s="1"/>
  <c r="D18" i="8"/>
  <c r="D20" i="8" s="1"/>
  <c r="D21" i="8" s="1"/>
  <c r="O16" i="8"/>
  <c r="N16" i="8"/>
  <c r="M16" i="8"/>
  <c r="L16" i="8"/>
  <c r="K16" i="8"/>
  <c r="K18" i="8" s="1"/>
  <c r="K20" i="8" s="1"/>
  <c r="K21" i="8" s="1"/>
  <c r="J16" i="8"/>
  <c r="J18" i="8" s="1"/>
  <c r="J20" i="8" s="1"/>
  <c r="J21" i="8" s="1"/>
  <c r="I16" i="8"/>
  <c r="H16" i="8"/>
  <c r="H18" i="8" s="1"/>
  <c r="H20" i="8" s="1"/>
  <c r="H21" i="8" s="1"/>
  <c r="G16" i="8"/>
  <c r="G18" i="8" s="1"/>
  <c r="G20" i="8" s="1"/>
  <c r="G21" i="8" s="1"/>
  <c r="F16" i="8"/>
  <c r="F18" i="8" s="1"/>
  <c r="F20" i="8" s="1"/>
  <c r="F21" i="8" s="1"/>
  <c r="E16" i="8"/>
  <c r="E18" i="8" s="1"/>
  <c r="E20" i="8" s="1"/>
  <c r="E21" i="8" s="1"/>
  <c r="D16" i="8"/>
  <c r="C16" i="8"/>
  <c r="C18" i="8" s="1"/>
  <c r="C20" i="8" s="1"/>
  <c r="C21" i="8" s="1"/>
  <c r="O15" i="8"/>
  <c r="O14" i="8"/>
  <c r="P8" i="8"/>
  <c r="P9" i="8" s="1"/>
  <c r="J49" i="7"/>
  <c r="I49" i="7"/>
  <c r="M48" i="7"/>
  <c r="M49" i="7" s="1"/>
  <c r="J48" i="7"/>
  <c r="I48" i="7"/>
  <c r="F48" i="7"/>
  <c r="F49" i="7" s="1"/>
  <c r="O47" i="7"/>
  <c r="N46" i="7"/>
  <c r="N48" i="7" s="1"/>
  <c r="N49" i="7" s="1"/>
  <c r="M46" i="7"/>
  <c r="L46" i="7"/>
  <c r="L48" i="7" s="1"/>
  <c r="L49" i="7" s="1"/>
  <c r="K46" i="7"/>
  <c r="K48" i="7" s="1"/>
  <c r="K49" i="7" s="1"/>
  <c r="J46" i="7"/>
  <c r="I46" i="7"/>
  <c r="H46" i="7"/>
  <c r="H48" i="7" s="1"/>
  <c r="H49" i="7" s="1"/>
  <c r="G46" i="7"/>
  <c r="G48" i="7" s="1"/>
  <c r="G49" i="7" s="1"/>
  <c r="F46" i="7"/>
  <c r="E46" i="7"/>
  <c r="E48" i="7" s="1"/>
  <c r="E49" i="7" s="1"/>
  <c r="O44" i="7"/>
  <c r="D44" i="7"/>
  <c r="D46" i="7" s="1"/>
  <c r="D48" i="7" s="1"/>
  <c r="D49" i="7" s="1"/>
  <c r="D50" i="7" s="1"/>
  <c r="C44" i="7"/>
  <c r="C46" i="7" s="1"/>
  <c r="C48" i="7" s="1"/>
  <c r="C49" i="7" s="1"/>
  <c r="C50" i="7" s="1"/>
  <c r="O50" i="7" s="1"/>
  <c r="D38" i="7" s="1"/>
  <c r="O43" i="7"/>
  <c r="O46" i="7" s="1"/>
  <c r="O42" i="7"/>
  <c r="P37" i="7"/>
  <c r="P36" i="7"/>
  <c r="J24" i="7"/>
  <c r="I22" i="7"/>
  <c r="I23" i="7" s="1"/>
  <c r="I24" i="7" s="1"/>
  <c r="H22" i="7"/>
  <c r="H23" i="7" s="1"/>
  <c r="H24" i="7" s="1"/>
  <c r="O21" i="7"/>
  <c r="J20" i="7"/>
  <c r="J22" i="7" s="1"/>
  <c r="J23" i="7" s="1"/>
  <c r="I20" i="7"/>
  <c r="H20" i="7"/>
  <c r="G20" i="7"/>
  <c r="G22" i="7" s="1"/>
  <c r="G23" i="7" s="1"/>
  <c r="G24" i="7" s="1"/>
  <c r="D20" i="7"/>
  <c r="D22" i="7" s="1"/>
  <c r="D23" i="7" s="1"/>
  <c r="O18" i="7"/>
  <c r="N18" i="7"/>
  <c r="N20" i="7" s="1"/>
  <c r="N22" i="7" s="1"/>
  <c r="N23" i="7" s="1"/>
  <c r="N24" i="7" s="1"/>
  <c r="M18" i="7"/>
  <c r="M20" i="7" s="1"/>
  <c r="M22" i="7" s="1"/>
  <c r="M23" i="7" s="1"/>
  <c r="M24" i="7" s="1"/>
  <c r="L18" i="7"/>
  <c r="L20" i="7" s="1"/>
  <c r="L22" i="7" s="1"/>
  <c r="L23" i="7" s="1"/>
  <c r="L24" i="7" s="1"/>
  <c r="K18" i="7"/>
  <c r="K20" i="7" s="1"/>
  <c r="K22" i="7" s="1"/>
  <c r="K23" i="7" s="1"/>
  <c r="K24" i="7" s="1"/>
  <c r="J18" i="7"/>
  <c r="I18" i="7"/>
  <c r="H18" i="7"/>
  <c r="G18" i="7"/>
  <c r="F18" i="7"/>
  <c r="F20" i="7" s="1"/>
  <c r="F22" i="7" s="1"/>
  <c r="F23" i="7" s="1"/>
  <c r="F24" i="7" s="1"/>
  <c r="E18" i="7"/>
  <c r="E20" i="7" s="1"/>
  <c r="E22" i="7" s="1"/>
  <c r="E23" i="7" s="1"/>
  <c r="D18" i="7"/>
  <c r="C18" i="7"/>
  <c r="C20" i="7" s="1"/>
  <c r="C22" i="7" s="1"/>
  <c r="C23" i="7" s="1"/>
  <c r="O17" i="7"/>
  <c r="O16" i="7"/>
  <c r="O20" i="7" s="1"/>
  <c r="P11" i="7"/>
  <c r="P10" i="7"/>
  <c r="O53" i="6"/>
  <c r="D41" i="6" s="1"/>
  <c r="D52" i="6"/>
  <c r="C52" i="6"/>
  <c r="N51" i="6"/>
  <c r="N52" i="6" s="1"/>
  <c r="K51" i="6"/>
  <c r="K52" i="6" s="1"/>
  <c r="D51" i="6"/>
  <c r="C51" i="6"/>
  <c r="O50" i="6"/>
  <c r="N49" i="6"/>
  <c r="M49" i="6"/>
  <c r="M51" i="6" s="1"/>
  <c r="M52" i="6" s="1"/>
  <c r="L49" i="6"/>
  <c r="L51" i="6" s="1"/>
  <c r="L52" i="6" s="1"/>
  <c r="K49" i="6"/>
  <c r="J49" i="6"/>
  <c r="J51" i="6" s="1"/>
  <c r="J52" i="6" s="1"/>
  <c r="I49" i="6"/>
  <c r="I51" i="6" s="1"/>
  <c r="I52" i="6" s="1"/>
  <c r="H49" i="6"/>
  <c r="H51" i="6" s="1"/>
  <c r="H52" i="6" s="1"/>
  <c r="G49" i="6"/>
  <c r="G51" i="6" s="1"/>
  <c r="G52" i="6" s="1"/>
  <c r="F49" i="6"/>
  <c r="F51" i="6" s="1"/>
  <c r="F52" i="6" s="1"/>
  <c r="E49" i="6"/>
  <c r="E51" i="6" s="1"/>
  <c r="E52" i="6" s="1"/>
  <c r="D49" i="6"/>
  <c r="C49" i="6"/>
  <c r="O47" i="6"/>
  <c r="O46" i="6"/>
  <c r="O45" i="6"/>
  <c r="O49" i="6" s="1"/>
  <c r="P39" i="6"/>
  <c r="P40" i="6" s="1"/>
  <c r="O24" i="6"/>
  <c r="D12" i="6" s="1"/>
  <c r="M23" i="6"/>
  <c r="M22" i="6"/>
  <c r="L22" i="6"/>
  <c r="L23" i="6" s="1"/>
  <c r="K22" i="6"/>
  <c r="K23" i="6" s="1"/>
  <c r="H22" i="6"/>
  <c r="H23" i="6" s="1"/>
  <c r="O21" i="6"/>
  <c r="O20" i="6"/>
  <c r="N20" i="6"/>
  <c r="N22" i="6" s="1"/>
  <c r="N23" i="6" s="1"/>
  <c r="M20" i="6"/>
  <c r="L20" i="6"/>
  <c r="K20" i="6"/>
  <c r="J20" i="6"/>
  <c r="J22" i="6" s="1"/>
  <c r="J23" i="6" s="1"/>
  <c r="I20" i="6"/>
  <c r="I22" i="6" s="1"/>
  <c r="I23" i="6" s="1"/>
  <c r="H20" i="6"/>
  <c r="G20" i="6"/>
  <c r="G22" i="6" s="1"/>
  <c r="G23" i="6" s="1"/>
  <c r="F20" i="6"/>
  <c r="F22" i="6" s="1"/>
  <c r="F23" i="6" s="1"/>
  <c r="E20" i="6"/>
  <c r="E22" i="6" s="1"/>
  <c r="E23" i="6" s="1"/>
  <c r="D20" i="6"/>
  <c r="D22" i="6" s="1"/>
  <c r="D23" i="6" s="1"/>
  <c r="C20" i="6"/>
  <c r="C22" i="6" s="1"/>
  <c r="C23" i="6" s="1"/>
  <c r="O18" i="6"/>
  <c r="O17" i="6"/>
  <c r="O16" i="6"/>
  <c r="P11" i="6"/>
  <c r="P10" i="6"/>
  <c r="O23" i="5"/>
  <c r="C22" i="5"/>
  <c r="C24" i="5" s="1"/>
  <c r="C25" i="5" s="1"/>
  <c r="C26" i="5" s="1"/>
  <c r="O26" i="5" s="1"/>
  <c r="D14" i="5" s="1"/>
  <c r="O20" i="5"/>
  <c r="N20" i="5"/>
  <c r="N22" i="5" s="1"/>
  <c r="N24" i="5" s="1"/>
  <c r="N25" i="5" s="1"/>
  <c r="M20" i="5"/>
  <c r="M22" i="5" s="1"/>
  <c r="M24" i="5" s="1"/>
  <c r="M25" i="5" s="1"/>
  <c r="C20" i="5"/>
  <c r="O19" i="5"/>
  <c r="O18" i="5"/>
  <c r="O22" i="5" s="1"/>
  <c r="P13" i="5"/>
  <c r="D20" i="5" s="1"/>
  <c r="D22" i="5" s="1"/>
  <c r="D24" i="5" s="1"/>
  <c r="D25" i="5" s="1"/>
  <c r="P12" i="5"/>
  <c r="O24" i="7" l="1"/>
  <c r="D12" i="7" s="1"/>
  <c r="O22" i="8"/>
  <c r="D10" i="8" s="1"/>
  <c r="O22" i="10"/>
  <c r="D10" i="10" s="1"/>
  <c r="O24" i="11"/>
  <c r="D12" i="11" s="1"/>
  <c r="O51" i="9"/>
  <c r="D39" i="9" s="1"/>
  <c r="O48" i="8"/>
  <c r="D36" i="8" s="1"/>
  <c r="K20" i="5"/>
  <c r="K22" i="5" s="1"/>
  <c r="K24" i="5" s="1"/>
  <c r="K25" i="5" s="1"/>
  <c r="J20" i="5"/>
  <c r="J22" i="5" s="1"/>
  <c r="J24" i="5" s="1"/>
  <c r="J25" i="5" s="1"/>
  <c r="I20" i="5"/>
  <c r="I22" i="5" s="1"/>
  <c r="I24" i="5" s="1"/>
  <c r="I25" i="5" s="1"/>
  <c r="H20" i="5"/>
  <c r="H22" i="5" s="1"/>
  <c r="H24" i="5" s="1"/>
  <c r="H25" i="5" s="1"/>
  <c r="G20" i="5"/>
  <c r="G22" i="5" s="1"/>
  <c r="G24" i="5" s="1"/>
  <c r="G25" i="5" s="1"/>
  <c r="E20" i="5"/>
  <c r="E22" i="5" s="1"/>
  <c r="E24" i="5" s="1"/>
  <c r="E25" i="5" s="1"/>
  <c r="F20" i="5"/>
  <c r="F22" i="5" s="1"/>
  <c r="F24" i="5" s="1"/>
  <c r="F25" i="5" s="1"/>
  <c r="L20" i="5"/>
  <c r="L22" i="5" s="1"/>
  <c r="L24" i="5" s="1"/>
  <c r="L25" i="5" s="1"/>
  <c r="O48" i="10"/>
  <c r="D36" i="10" s="1"/>
  <c r="B17" i="3" l="1"/>
  <c r="L17" i="3" s="1"/>
  <c r="K15" i="3"/>
  <c r="A15" i="3"/>
  <c r="M8" i="3"/>
  <c r="B16" i="3" s="1"/>
  <c r="L16" i="3" s="1"/>
  <c r="G8" i="3"/>
  <c r="N23" i="2"/>
  <c r="J23" i="2"/>
  <c r="D53" i="1"/>
  <c r="C53" i="1"/>
  <c r="E53" i="1" s="1"/>
  <c r="F53" i="1" s="1"/>
  <c r="D52" i="1"/>
  <c r="C52" i="1"/>
  <c r="E52" i="1" s="1"/>
  <c r="F52" i="1" s="1"/>
  <c r="D51" i="1"/>
  <c r="C51" i="1"/>
  <c r="E51" i="1" s="1"/>
  <c r="F51" i="1" s="1"/>
  <c r="D50" i="1"/>
  <c r="C50" i="1"/>
  <c r="E50" i="1" s="1"/>
  <c r="F50" i="1" s="1"/>
  <c r="D49" i="1"/>
  <c r="C49" i="1"/>
  <c r="E49" i="1" s="1"/>
  <c r="F49" i="1" s="1"/>
  <c r="D48" i="1"/>
  <c r="C48" i="1"/>
  <c r="E48" i="1" s="1"/>
  <c r="F48" i="1" s="1"/>
  <c r="D47" i="1"/>
  <c r="C47" i="1"/>
  <c r="E47" i="1" s="1"/>
  <c r="F47" i="1" s="1"/>
  <c r="D46" i="1"/>
  <c r="C46" i="1"/>
  <c r="E46" i="1" s="1"/>
  <c r="F46" i="1" s="1"/>
  <c r="D45" i="1"/>
  <c r="C45" i="1"/>
  <c r="E45" i="1" s="1"/>
  <c r="F45" i="1" s="1"/>
  <c r="D44" i="1"/>
  <c r="C44" i="1"/>
  <c r="E44" i="1" s="1"/>
  <c r="F44" i="1" s="1"/>
  <c r="D43" i="1"/>
  <c r="C43" i="1"/>
  <c r="E43" i="1" s="1"/>
  <c r="F43" i="1" s="1"/>
  <c r="D42" i="1"/>
  <c r="C42" i="1"/>
  <c r="E42" i="1" s="1"/>
  <c r="F42" i="1" s="1"/>
  <c r="D37" i="1"/>
  <c r="F37" i="1" s="1"/>
  <c r="O35" i="1"/>
  <c r="O33" i="1"/>
  <c r="N33" i="1"/>
  <c r="L28" i="1"/>
  <c r="O19" i="1"/>
  <c r="H18" i="1"/>
  <c r="H20" i="1" s="1"/>
  <c r="H21" i="1" s="1"/>
  <c r="H22" i="1" s="1"/>
  <c r="O16" i="1"/>
  <c r="N16" i="1"/>
  <c r="N18" i="1" s="1"/>
  <c r="N20" i="1" s="1"/>
  <c r="N21" i="1" s="1"/>
  <c r="N22" i="1" s="1"/>
  <c r="M16" i="1"/>
  <c r="M18" i="1" s="1"/>
  <c r="M20" i="1" s="1"/>
  <c r="M21" i="1" s="1"/>
  <c r="M22" i="1" s="1"/>
  <c r="L16" i="1"/>
  <c r="L18" i="1" s="1"/>
  <c r="L20" i="1" s="1"/>
  <c r="L21" i="1" s="1"/>
  <c r="L22" i="1" s="1"/>
  <c r="K16" i="1"/>
  <c r="K18" i="1" s="1"/>
  <c r="K20" i="1" s="1"/>
  <c r="K21" i="1" s="1"/>
  <c r="K22" i="1" s="1"/>
  <c r="J16" i="1"/>
  <c r="J18" i="1" s="1"/>
  <c r="J20" i="1" s="1"/>
  <c r="J21" i="1" s="1"/>
  <c r="J22" i="1" s="1"/>
  <c r="I16" i="1"/>
  <c r="I18" i="1" s="1"/>
  <c r="I20" i="1" s="1"/>
  <c r="I21" i="1" s="1"/>
  <c r="I22" i="1" s="1"/>
  <c r="H16" i="1"/>
  <c r="G16" i="1"/>
  <c r="G18" i="1" s="1"/>
  <c r="G20" i="1" s="1"/>
  <c r="G21" i="1" s="1"/>
  <c r="G22" i="1" s="1"/>
  <c r="F16" i="1"/>
  <c r="F18" i="1" s="1"/>
  <c r="F20" i="1" s="1"/>
  <c r="F21" i="1" s="1"/>
  <c r="F22" i="1" s="1"/>
  <c r="E16" i="1"/>
  <c r="E18" i="1" s="1"/>
  <c r="E20" i="1" s="1"/>
  <c r="E21" i="1" s="1"/>
  <c r="E22" i="1" s="1"/>
  <c r="D16" i="1"/>
  <c r="D18" i="1" s="1"/>
  <c r="D20" i="1" s="1"/>
  <c r="D21" i="1" s="1"/>
  <c r="D22" i="1" s="1"/>
  <c r="C16" i="1"/>
  <c r="C18" i="1" s="1"/>
  <c r="C20" i="1" s="1"/>
  <c r="C21" i="1" s="1"/>
  <c r="O15" i="1"/>
  <c r="O14" i="1"/>
  <c r="O18" i="1" s="1"/>
  <c r="P8" i="1"/>
  <c r="P9" i="1" s="1"/>
  <c r="O1" i="1"/>
  <c r="O22" i="1" l="1"/>
  <c r="D10"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sinzai085</author>
    <author>sinzai203</author>
  </authors>
  <commentList>
    <comment ref="O3" authorId="0" shapeId="0" xr:uid="{400480D4-416D-47FB-AD5A-F292B4B77EB8}">
      <text>
        <r>
          <rPr>
            <sz val="10"/>
            <color indexed="81"/>
            <rFont val="ＭＳ Ｐゴシック"/>
            <family val="3"/>
            <charset val="128"/>
          </rPr>
          <t>転居等による変更がある場合は、枝番号〔-1、-2等〕を入力してください。</t>
        </r>
      </text>
    </comment>
    <comment ref="I4" authorId="1" shapeId="0" xr:uid="{14981290-7A48-4A0D-84A6-5A7862D34122}">
      <text>
        <r>
          <rPr>
            <sz val="9"/>
            <color indexed="81"/>
            <rFont val="MS P ゴシック"/>
            <family val="3"/>
            <charset val="128"/>
          </rPr>
          <t xml:space="preserve">当様式は、交付申請書と実績報告書で同一のファイルを基に作成します。表題名のセルをクリックすると、ドロップダウンリストを表示する▼が表示されます。この▼をポイントするとリストが表示されるので、「交付申請書」「実績報告書」のいずれかを各申請段階に応じて選択してください。 </t>
        </r>
      </text>
    </comment>
    <comment ref="P8" authorId="1" shapeId="0" xr:uid="{BAF90E7D-9029-4199-B7B2-65B6C763FFC7}">
      <text>
        <r>
          <rPr>
            <b/>
            <sz val="9"/>
            <color indexed="81"/>
            <rFont val="MS P ゴシック"/>
            <family val="3"/>
            <charset val="128"/>
          </rPr>
          <t>関数あり</t>
        </r>
      </text>
    </comment>
    <comment ref="N16" authorId="1" shapeId="0" xr:uid="{3003C23E-3A82-4482-B14F-A0FA376A1E20}">
      <text>
        <r>
          <rPr>
            <sz val="11"/>
            <color indexed="81"/>
            <rFont val="MS P ゴシック"/>
            <family val="3"/>
            <charset val="128"/>
          </rPr>
          <t>礼金・更新料の支払額＆助成期間を入力しても月々に反映されない場合は、財団までご連絡ください。</t>
        </r>
      </text>
    </comment>
    <comment ref="A36" authorId="0" shapeId="0" xr:uid="{B8D1FC77-5637-4A6B-B85D-9CB4806765B9}">
      <text>
        <r>
          <rPr>
            <b/>
            <sz val="11"/>
            <color indexed="81"/>
            <rFont val="ＭＳ Ｐゴシック"/>
            <family val="3"/>
            <charset val="128"/>
          </rPr>
          <t>支払年月日欄には、依頼日ではなく、実支払日を入力してください。</t>
        </r>
        <r>
          <rPr>
            <b/>
            <sz val="9"/>
            <color indexed="81"/>
            <rFont val="ＭＳ Ｐゴシック"/>
            <family val="3"/>
            <charset val="128"/>
          </rPr>
          <t xml:space="preserve">
</t>
        </r>
        <r>
          <rPr>
            <sz val="9"/>
            <color indexed="81"/>
            <rFont val="ＭＳ Ｐゴシック"/>
            <family val="3"/>
            <charset val="128"/>
          </rPr>
          <t>西暦（年/月/日）で入力してください→和暦に変換されます（例：2025/6/25）
令和表記にならない場合は、和暦で入力してください。（例：R7.6.25)</t>
        </r>
      </text>
    </comment>
    <comment ref="G36" authorId="1" shapeId="0" xr:uid="{BFAFF56C-41A0-4775-AB93-43B4C93A67F8}">
      <text>
        <r>
          <rPr>
            <b/>
            <sz val="11"/>
            <color indexed="81"/>
            <rFont val="MS P ゴシック"/>
            <family val="3"/>
            <charset val="128"/>
          </rPr>
          <t>経費支払書の振込金額を入力してください。</t>
        </r>
        <r>
          <rPr>
            <sz val="10"/>
            <color indexed="81"/>
            <rFont val="MS P ゴシック"/>
            <family val="3"/>
            <charset val="128"/>
          </rPr>
          <t>黄色の網掛け部分は入力不可です。</t>
        </r>
      </text>
    </comment>
    <comment ref="G40" authorId="1" shapeId="0" xr:uid="{706ED76D-0CDD-408F-97FA-C58984988F4B}">
      <text>
        <r>
          <rPr>
            <b/>
            <sz val="11"/>
            <color indexed="81"/>
            <rFont val="MS P ゴシック"/>
            <family val="3"/>
            <charset val="128"/>
          </rPr>
          <t>経費支払書の振込金額を入力してください。</t>
        </r>
        <r>
          <rPr>
            <sz val="10"/>
            <color indexed="81"/>
            <rFont val="MS P ゴシック"/>
            <family val="3"/>
            <charset val="128"/>
          </rPr>
          <t>黄色の網掛け部分は入力不可です。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sinzai203</author>
  </authors>
  <commentList>
    <comment ref="P9" authorId="0" shapeId="0" xr:uid="{898C674B-317B-4864-9138-3B1E331B2968}">
      <text>
        <r>
          <rPr>
            <b/>
            <sz val="9"/>
            <color indexed="81"/>
            <rFont val="MS P ゴシック"/>
            <family val="3"/>
            <charset val="128"/>
          </rPr>
          <t>関数あり</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sinzai203</author>
  </authors>
  <commentList>
    <comment ref="P9" authorId="0" shapeId="0" xr:uid="{6440AD0B-223D-4276-858E-9EA8830896B4}">
      <text>
        <r>
          <rPr>
            <b/>
            <sz val="9"/>
            <color indexed="81"/>
            <rFont val="MS P ゴシック"/>
            <family val="3"/>
            <charset val="128"/>
          </rPr>
          <t>関数あり</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sinzai203</author>
  </authors>
  <commentList>
    <comment ref="A8" authorId="0" shapeId="0" xr:uid="{099D573D-8D4F-485D-9A57-300ABEEC769D}">
      <text>
        <r>
          <rPr>
            <sz val="9"/>
            <color indexed="81"/>
            <rFont val="MS P ゴシック"/>
            <family val="3"/>
            <charset val="128"/>
          </rPr>
          <t>ドロップダウンリストより選択してください。</t>
        </r>
      </text>
    </comment>
    <comment ref="A14" authorId="0" shapeId="0" xr:uid="{9DACC453-529C-43B4-AC97-D7BD8B66DB36}">
      <text>
        <r>
          <rPr>
            <sz val="9"/>
            <color indexed="81"/>
            <rFont val="MS P ゴシック"/>
            <family val="3"/>
            <charset val="128"/>
          </rPr>
          <t>西暦で2025/4/15のようにｽﾗｯｼｭ(/)を使用して記入してください。</t>
        </r>
      </text>
    </comment>
    <comment ref="H14" authorId="0" shapeId="0" xr:uid="{2889B619-F96A-4515-85A6-B41353551D83}">
      <text>
        <r>
          <rPr>
            <sz val="9"/>
            <color indexed="81"/>
            <rFont val="MS P ゴシック"/>
            <family val="3"/>
            <charset val="128"/>
          </rPr>
          <t>西暦で2025/4/15のようにｽﾗｯｼｭ(/)を使用して記入してください。</t>
        </r>
      </text>
    </comment>
    <comment ref="A19" authorId="0" shapeId="0" xr:uid="{2BF8D952-1F00-4D9B-A98A-E21192FBC8A0}">
      <text>
        <r>
          <rPr>
            <sz val="9"/>
            <color indexed="81"/>
            <rFont val="MS P ゴシック"/>
            <family val="3"/>
            <charset val="128"/>
          </rPr>
          <t>西暦で2025/4/15のようにｽﾗｯｼｭ(/)を使用して記入してください。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sinzai203</author>
  </authors>
  <commentList>
    <comment ref="P12" authorId="0" shapeId="0" xr:uid="{AAE5C509-B911-4621-BAE3-38F41BDEF778}">
      <text>
        <r>
          <rPr>
            <b/>
            <sz val="9"/>
            <color indexed="81"/>
            <rFont val="MS P ゴシック"/>
            <family val="3"/>
            <charset val="128"/>
          </rPr>
          <t>関数あり</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sinzai203</author>
  </authors>
  <commentList>
    <comment ref="P10" authorId="0" shapeId="0" xr:uid="{4B9ABFCD-BF07-48B8-B404-36B297BDF1E7}">
      <text>
        <r>
          <rPr>
            <b/>
            <sz val="9"/>
            <color indexed="81"/>
            <rFont val="MS P ゴシック"/>
            <family val="3"/>
            <charset val="128"/>
          </rPr>
          <t>関数あり</t>
        </r>
      </text>
    </comment>
    <comment ref="P39" authorId="0" shapeId="0" xr:uid="{C282C3F8-5989-4779-9876-1DF4877B804D}">
      <text>
        <r>
          <rPr>
            <b/>
            <sz val="9"/>
            <color indexed="81"/>
            <rFont val="MS P ゴシック"/>
            <family val="3"/>
            <charset val="128"/>
          </rPr>
          <t>関数あり</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sinzai203</author>
  </authors>
  <commentList>
    <comment ref="P10" authorId="0" shapeId="0" xr:uid="{48B57271-909F-4322-9519-697D7165F1D9}">
      <text>
        <r>
          <rPr>
            <b/>
            <sz val="9"/>
            <color indexed="81"/>
            <rFont val="MS P ゴシック"/>
            <family val="3"/>
            <charset val="128"/>
          </rPr>
          <t>関数あり</t>
        </r>
      </text>
    </comment>
    <comment ref="P36" authorId="0" shapeId="0" xr:uid="{A0E4021C-44ED-4B71-AE10-CF96C8ACBFFD}">
      <text>
        <r>
          <rPr>
            <b/>
            <sz val="9"/>
            <color indexed="81"/>
            <rFont val="MS P ゴシック"/>
            <family val="3"/>
            <charset val="128"/>
          </rPr>
          <t>関数あり</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sinzai203</author>
  </authors>
  <commentList>
    <comment ref="P8" authorId="0" shapeId="0" xr:uid="{7B56AC6A-92DF-4050-ACDC-F86CA4CCBAF3}">
      <text>
        <r>
          <rPr>
            <b/>
            <sz val="9"/>
            <color indexed="81"/>
            <rFont val="MS P ゴシック"/>
            <family val="3"/>
            <charset val="128"/>
          </rPr>
          <t>関数あり</t>
        </r>
      </text>
    </comment>
    <comment ref="P34" authorId="0" shapeId="0" xr:uid="{A3A3E0A7-FB6E-4C68-9727-4C04CBD7012D}">
      <text>
        <r>
          <rPr>
            <b/>
            <sz val="9"/>
            <color indexed="81"/>
            <rFont val="MS P ゴシック"/>
            <family val="3"/>
            <charset val="128"/>
          </rPr>
          <t>関数あり</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sinzai203</author>
  </authors>
  <commentList>
    <comment ref="P9" authorId="0" shapeId="0" xr:uid="{CB68C345-485A-441B-BD82-3E4EABA915D6}">
      <text>
        <r>
          <rPr>
            <b/>
            <sz val="9"/>
            <color indexed="81"/>
            <rFont val="MS P ゴシック"/>
            <family val="3"/>
            <charset val="128"/>
          </rPr>
          <t>関数あり</t>
        </r>
      </text>
    </comment>
    <comment ref="P37" authorId="0" shapeId="0" xr:uid="{EA662811-6168-411B-87EB-7CF1D692990E}">
      <text>
        <r>
          <rPr>
            <b/>
            <sz val="9"/>
            <color indexed="81"/>
            <rFont val="MS P ゴシック"/>
            <family val="3"/>
            <charset val="128"/>
          </rPr>
          <t>関数あり</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sinzai203</author>
  </authors>
  <commentList>
    <comment ref="P8" authorId="0" shapeId="0" xr:uid="{55DE215E-AE09-4B7B-A5B2-6754F51FEC49}">
      <text>
        <r>
          <rPr>
            <b/>
            <sz val="9"/>
            <color indexed="81"/>
            <rFont val="MS P ゴシック"/>
            <family val="3"/>
            <charset val="128"/>
          </rPr>
          <t>関数あり</t>
        </r>
      </text>
    </comment>
    <comment ref="P34" authorId="0" shapeId="0" xr:uid="{387B2948-A9FC-4231-8672-D82731779719}">
      <text>
        <r>
          <rPr>
            <b/>
            <sz val="9"/>
            <color indexed="81"/>
            <rFont val="MS P ゴシック"/>
            <family val="3"/>
            <charset val="128"/>
          </rPr>
          <t>関数あり</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sinzai203</author>
  </authors>
  <commentList>
    <comment ref="P10" authorId="0" shapeId="0" xr:uid="{0AE4E423-4C2A-4B52-9527-152448A686D2}">
      <text>
        <r>
          <rPr>
            <b/>
            <sz val="9"/>
            <color indexed="81"/>
            <rFont val="MS P ゴシック"/>
            <family val="3"/>
            <charset val="128"/>
          </rPr>
          <t>関数あり</t>
        </r>
      </text>
    </comment>
  </commentList>
</comments>
</file>

<file path=xl/sharedStrings.xml><?xml version="1.0" encoding="utf-8"?>
<sst xmlns="http://schemas.openxmlformats.org/spreadsheetml/2006/main" count="950" uniqueCount="205">
  <si>
    <t>公益財団法人東京都福祉保健財団 理事長 殿</t>
    <rPh sb="0" eb="6">
      <t>コウザイ</t>
    </rPh>
    <rPh sb="6" eb="15">
      <t>トウキョウトフクシホケンザイダン</t>
    </rPh>
    <rPh sb="16" eb="19">
      <t>リジチョウ</t>
    </rPh>
    <rPh sb="20" eb="21">
      <t>ドノ</t>
    </rPh>
    <phoneticPr fontId="3"/>
  </si>
  <si>
    <t>宿舎番号</t>
    <rPh sb="0" eb="2">
      <t>シュクシャ</t>
    </rPh>
    <rPh sb="2" eb="4">
      <t>バンゴウ</t>
    </rPh>
    <phoneticPr fontId="3"/>
  </si>
  <si>
    <t>枝番号</t>
    <rPh sb="0" eb="1">
      <t>エダ</t>
    </rPh>
    <rPh sb="1" eb="2">
      <t>バン</t>
    </rPh>
    <rPh sb="2" eb="3">
      <t>ゴウ</t>
    </rPh>
    <phoneticPr fontId="3"/>
  </si>
  <si>
    <t>令和７年度 東京都介護職員宿舎借り上げ支援事業　　</t>
    <rPh sb="6" eb="9">
      <t>トウキョウト</t>
    </rPh>
    <rPh sb="9" eb="11">
      <t>カイゴ</t>
    </rPh>
    <rPh sb="11" eb="13">
      <t>ショクイン</t>
    </rPh>
    <rPh sb="13" eb="15">
      <t>シュクシャ</t>
    </rPh>
    <rPh sb="15" eb="16">
      <t>カ</t>
    </rPh>
    <rPh sb="17" eb="18">
      <t>ア</t>
    </rPh>
    <rPh sb="19" eb="21">
      <t>シエン</t>
    </rPh>
    <rPh sb="21" eb="23">
      <t>ジギョウ</t>
    </rPh>
    <phoneticPr fontId="3"/>
  </si>
  <si>
    <t>交付申請書（宿舎別）</t>
  </si>
  <si>
    <t>事業所名</t>
    <rPh sb="0" eb="3">
      <t>ジギョウショ</t>
    </rPh>
    <rPh sb="3" eb="4">
      <t>メイ</t>
    </rPh>
    <phoneticPr fontId="3"/>
  </si>
  <si>
    <r>
      <t xml:space="preserve">宿舎住所
</t>
    </r>
    <r>
      <rPr>
        <sz val="9"/>
        <rFont val="ＭＳ Ｐゴシック"/>
        <family val="3"/>
        <charset val="128"/>
      </rPr>
      <t>（建物名・部屋番号も記載）</t>
    </r>
    <rPh sb="0" eb="2">
      <t>シュクシャ</t>
    </rPh>
    <rPh sb="2" eb="3">
      <t>ジュウ</t>
    </rPh>
    <rPh sb="3" eb="4">
      <t>ショ</t>
    </rPh>
    <rPh sb="6" eb="8">
      <t>タテモノ</t>
    </rPh>
    <rPh sb="8" eb="9">
      <t>ナ</t>
    </rPh>
    <rPh sb="10" eb="12">
      <t>ヘヤ</t>
    </rPh>
    <rPh sb="12" eb="14">
      <t>バンゴウ</t>
    </rPh>
    <rPh sb="15" eb="17">
      <t>キサイ</t>
    </rPh>
    <phoneticPr fontId="3"/>
  </si>
  <si>
    <t>入居者氏名</t>
    <rPh sb="0" eb="3">
      <t>ニュウキョシャ</t>
    </rPh>
    <rPh sb="3" eb="5">
      <t>シメイ</t>
    </rPh>
    <phoneticPr fontId="3"/>
  </si>
  <si>
    <t>＊同一宿舎に対象者が複数居住している場合は、下欄
  または備考欄に氏名と助成期間を記入してください。</t>
    <rPh sb="1" eb="3">
      <t>ドウイツ</t>
    </rPh>
    <rPh sb="3" eb="5">
      <t>シュクシャ</t>
    </rPh>
    <rPh sb="6" eb="9">
      <t>タイショウシャ</t>
    </rPh>
    <rPh sb="10" eb="12">
      <t>フクスウ</t>
    </rPh>
    <rPh sb="12" eb="14">
      <t>キョジュウ</t>
    </rPh>
    <rPh sb="18" eb="20">
      <t>バアイ</t>
    </rPh>
    <rPh sb="22" eb="24">
      <t>カラン</t>
    </rPh>
    <rPh sb="30" eb="32">
      <t>ビコウ</t>
    </rPh>
    <rPh sb="32" eb="33">
      <t>ラン</t>
    </rPh>
    <rPh sb="34" eb="36">
      <t>シメイ</t>
    </rPh>
    <rPh sb="37" eb="39">
      <t>ジョセイ</t>
    </rPh>
    <rPh sb="39" eb="41">
      <t>キカン</t>
    </rPh>
    <rPh sb="42" eb="44">
      <t>キニュウ</t>
    </rPh>
    <phoneticPr fontId="3"/>
  </si>
  <si>
    <t>助成期間</t>
    <rPh sb="0" eb="2">
      <t>ジョセイ</t>
    </rPh>
    <rPh sb="2" eb="4">
      <t>キカン</t>
    </rPh>
    <phoneticPr fontId="3"/>
  </si>
  <si>
    <t>開始日</t>
    <rPh sb="0" eb="3">
      <t>カイシビ</t>
    </rPh>
    <phoneticPr fontId="3"/>
  </si>
  <si>
    <t>令和　年　月　日</t>
    <rPh sb="0" eb="2">
      <t>レイワ</t>
    </rPh>
    <rPh sb="3" eb="4">
      <t>ネン</t>
    </rPh>
    <rPh sb="5" eb="6">
      <t>ガツ</t>
    </rPh>
    <rPh sb="7" eb="8">
      <t>ニチ</t>
    </rPh>
    <phoneticPr fontId="3"/>
  </si>
  <si>
    <t>終了日</t>
    <rPh sb="0" eb="3">
      <t>シュウリョウビ</t>
    </rPh>
    <phoneticPr fontId="3"/>
  </si>
  <si>
    <t>1  助成対象額</t>
    <rPh sb="3" eb="5">
      <t>ジョセイ</t>
    </rPh>
    <rPh sb="5" eb="7">
      <t>タイショウ</t>
    </rPh>
    <rPh sb="7" eb="8">
      <t>ガク</t>
    </rPh>
    <phoneticPr fontId="3"/>
  </si>
  <si>
    <t>金</t>
    <rPh sb="0" eb="1">
      <t>キン</t>
    </rPh>
    <phoneticPr fontId="3"/>
  </si>
  <si>
    <t>円</t>
    <rPh sb="0" eb="1">
      <t>エン</t>
    </rPh>
    <phoneticPr fontId="3"/>
  </si>
  <si>
    <t>2  内訳</t>
    <rPh sb="3" eb="5">
      <t>ウチワケ</t>
    </rPh>
    <phoneticPr fontId="3"/>
  </si>
  <si>
    <t>種別</t>
    <rPh sb="0" eb="2">
      <t>シュベツ</t>
    </rPh>
    <phoneticPr fontId="3"/>
  </si>
  <si>
    <t>4月分</t>
    <rPh sb="1" eb="2">
      <t>ガツ</t>
    </rPh>
    <rPh sb="2" eb="3">
      <t>ブン</t>
    </rPh>
    <phoneticPr fontId="3"/>
  </si>
  <si>
    <t>5月分</t>
    <rPh sb="1" eb="2">
      <t>ガツ</t>
    </rPh>
    <rPh sb="2" eb="3">
      <t>ブン</t>
    </rPh>
    <phoneticPr fontId="3"/>
  </si>
  <si>
    <t>6月分</t>
    <rPh sb="1" eb="2">
      <t>ガツ</t>
    </rPh>
    <rPh sb="2" eb="3">
      <t>ブン</t>
    </rPh>
    <phoneticPr fontId="3"/>
  </si>
  <si>
    <t>7月分</t>
    <rPh sb="1" eb="2">
      <t>ガツ</t>
    </rPh>
    <rPh sb="2" eb="3">
      <t>ブン</t>
    </rPh>
    <phoneticPr fontId="3"/>
  </si>
  <si>
    <t>8月分</t>
    <rPh sb="2" eb="3">
      <t>ブン</t>
    </rPh>
    <phoneticPr fontId="3"/>
  </si>
  <si>
    <t>9月分</t>
    <rPh sb="2" eb="3">
      <t>ブン</t>
    </rPh>
    <phoneticPr fontId="3"/>
  </si>
  <si>
    <t>10月分</t>
    <rPh sb="3" eb="4">
      <t>ブン</t>
    </rPh>
    <phoneticPr fontId="3"/>
  </si>
  <si>
    <t>11月分</t>
    <rPh sb="3" eb="4">
      <t>ブン</t>
    </rPh>
    <phoneticPr fontId="3"/>
  </si>
  <si>
    <t>12月分</t>
    <rPh sb="3" eb="4">
      <t>ブン</t>
    </rPh>
    <phoneticPr fontId="3"/>
  </si>
  <si>
    <t>1月分</t>
    <rPh sb="1" eb="2">
      <t>ガツ</t>
    </rPh>
    <rPh sb="2" eb="3">
      <t>ブン</t>
    </rPh>
    <phoneticPr fontId="3"/>
  </si>
  <si>
    <t>2月分</t>
    <rPh sb="2" eb="3">
      <t>ブン</t>
    </rPh>
    <phoneticPr fontId="3"/>
  </si>
  <si>
    <t>3月分</t>
    <rPh sb="2" eb="3">
      <t>ブン</t>
    </rPh>
    <phoneticPr fontId="3"/>
  </si>
  <si>
    <t>合計  （円）</t>
    <rPh sb="0" eb="2">
      <t>ゴウケイ</t>
    </rPh>
    <rPh sb="5" eb="6">
      <t>エン</t>
    </rPh>
    <phoneticPr fontId="3"/>
  </si>
  <si>
    <t>賃料</t>
    <rPh sb="0" eb="1">
      <t>チン</t>
    </rPh>
    <rPh sb="1" eb="2">
      <t>リョウ</t>
    </rPh>
    <phoneticPr fontId="3"/>
  </si>
  <si>
    <t>共益費（管理費）</t>
    <rPh sb="0" eb="3">
      <t>キョウエキヒ</t>
    </rPh>
    <rPh sb="4" eb="7">
      <t>カンリヒ</t>
    </rPh>
    <phoneticPr fontId="3"/>
  </si>
  <si>
    <t>礼金または更新料</t>
    <rPh sb="0" eb="2">
      <t>レイキン</t>
    </rPh>
    <rPh sb="5" eb="8">
      <t>コウシンリョウ</t>
    </rPh>
    <phoneticPr fontId="3"/>
  </si>
  <si>
    <t>支払額
（円）</t>
    <rPh sb="0" eb="1">
      <t>シ</t>
    </rPh>
    <rPh sb="1" eb="2">
      <t>バライ</t>
    </rPh>
    <rPh sb="2" eb="3">
      <t>ガク</t>
    </rPh>
    <rPh sb="5" eb="6">
      <t>エン</t>
    </rPh>
    <phoneticPr fontId="3"/>
  </si>
  <si>
    <r>
      <t>合計</t>
    </r>
    <r>
      <rPr>
        <b/>
        <sz val="10"/>
        <rFont val="ＭＳ Ｐゴシック"/>
        <family val="3"/>
        <charset val="128"/>
      </rPr>
      <t xml:space="preserve"> [a]</t>
    </r>
    <rPh sb="0" eb="2">
      <t>ゴウケイ</t>
    </rPh>
    <phoneticPr fontId="3"/>
  </si>
  <si>
    <r>
      <t>入居者負担額</t>
    </r>
    <r>
      <rPr>
        <b/>
        <sz val="10"/>
        <rFont val="ＭＳ Ｐゴシック"/>
        <family val="3"/>
        <charset val="128"/>
      </rPr>
      <t xml:space="preserve"> [b]</t>
    </r>
    <rPh sb="0" eb="3">
      <t>ニュウキョシャ</t>
    </rPh>
    <rPh sb="3" eb="5">
      <t>フタン</t>
    </rPh>
    <rPh sb="5" eb="6">
      <t>ガク</t>
    </rPh>
    <phoneticPr fontId="3"/>
  </si>
  <si>
    <r>
      <t>法人負担額</t>
    </r>
    <r>
      <rPr>
        <b/>
        <sz val="10"/>
        <rFont val="ＭＳ Ｐゴシック"/>
        <family val="3"/>
        <charset val="128"/>
      </rPr>
      <t xml:space="preserve"> [c]</t>
    </r>
    <r>
      <rPr>
        <sz val="10"/>
        <rFont val="ＭＳ Ｐゴシック"/>
        <family val="3"/>
        <charset val="128"/>
      </rPr>
      <t xml:space="preserve">
 （a-b）</t>
    </r>
    <rPh sb="0" eb="2">
      <t>ホウジン</t>
    </rPh>
    <rPh sb="2" eb="4">
      <t>フタン</t>
    </rPh>
    <rPh sb="4" eb="5">
      <t>ガク</t>
    </rPh>
    <phoneticPr fontId="3"/>
  </si>
  <si>
    <t>－</t>
    <phoneticPr fontId="3"/>
  </si>
  <si>
    <r>
      <t>選定額</t>
    </r>
    <r>
      <rPr>
        <b/>
        <sz val="10"/>
        <rFont val="ＭＳ Ｐゴシック"/>
        <family val="3"/>
        <charset val="128"/>
      </rPr>
      <t xml:space="preserve"> [d]</t>
    </r>
    <r>
      <rPr>
        <sz val="10"/>
        <rFont val="ＭＳ Ｐゴシック"/>
        <family val="3"/>
        <charset val="128"/>
      </rPr>
      <t xml:space="preserve">
（cと基準額82,000円とを
比較し少ない額）</t>
    </r>
    <rPh sb="0" eb="2">
      <t>センテイ</t>
    </rPh>
    <rPh sb="2" eb="3">
      <t>ガク</t>
    </rPh>
    <rPh sb="11" eb="13">
      <t>キジュン</t>
    </rPh>
    <rPh sb="13" eb="14">
      <t>ガク</t>
    </rPh>
    <rPh sb="20" eb="21">
      <t>エン</t>
    </rPh>
    <rPh sb="24" eb="26">
      <t>ヒカク</t>
    </rPh>
    <rPh sb="27" eb="28">
      <t>スク</t>
    </rPh>
    <rPh sb="30" eb="31">
      <t>ガク</t>
    </rPh>
    <phoneticPr fontId="3"/>
  </si>
  <si>
    <t>助成対象額   ｄ×1/2
 （1,000円未満切捨）</t>
    <rPh sb="0" eb="2">
      <t>ジョセイ</t>
    </rPh>
    <rPh sb="2" eb="4">
      <t>タイショウ</t>
    </rPh>
    <rPh sb="4" eb="5">
      <t>ガク</t>
    </rPh>
    <rPh sb="21" eb="22">
      <t>エン</t>
    </rPh>
    <rPh sb="22" eb="24">
      <t>ミマン</t>
    </rPh>
    <rPh sb="24" eb="26">
      <t>キリス</t>
    </rPh>
    <phoneticPr fontId="3"/>
  </si>
  <si>
    <t>備考</t>
    <rPh sb="0" eb="2">
      <t>ビコウ</t>
    </rPh>
    <phoneticPr fontId="3"/>
  </si>
  <si>
    <t>※ この申請書は、宿舎一戸につき一枚作成してください。なお、宿舎・入居者に変更があった場合には、別葉（宿舎別）を作成してください。</t>
    <phoneticPr fontId="3"/>
  </si>
  <si>
    <t>〔介護・災害要件なし〕令和7年度</t>
    <phoneticPr fontId="3"/>
  </si>
  <si>
    <t>ウ・別紙1</t>
    <phoneticPr fontId="3"/>
  </si>
  <si>
    <t>経費払込照合表</t>
    <rPh sb="0" eb="2">
      <t>ケイヒ</t>
    </rPh>
    <rPh sb="2" eb="4">
      <t>ハライコミ</t>
    </rPh>
    <rPh sb="4" eb="6">
      <t>ショウゴウ</t>
    </rPh>
    <rPh sb="6" eb="7">
      <t>ヒョウ</t>
    </rPh>
    <phoneticPr fontId="3"/>
  </si>
  <si>
    <t>事業所名 ：</t>
    <phoneticPr fontId="3"/>
  </si>
  <si>
    <t>令和７年度東京都介護職員宿舎借り上げ支援事業の経費につき、支払い状況は以下のとおりです。</t>
    <rPh sb="0" eb="2">
      <t>レイワ</t>
    </rPh>
    <rPh sb="3" eb="5">
      <t>ネンド</t>
    </rPh>
    <rPh sb="5" eb="8">
      <t>トウキョウト</t>
    </rPh>
    <rPh sb="8" eb="12">
      <t>カイ</t>
    </rPh>
    <rPh sb="12" eb="20">
      <t>シカ</t>
    </rPh>
    <rPh sb="20" eb="22">
      <t>ジギョウ</t>
    </rPh>
    <rPh sb="23" eb="25">
      <t>ケイヒ</t>
    </rPh>
    <rPh sb="29" eb="31">
      <t>シハラ</t>
    </rPh>
    <rPh sb="32" eb="34">
      <t>ジョウキョウ</t>
    </rPh>
    <rPh sb="35" eb="37">
      <t>イカ</t>
    </rPh>
    <phoneticPr fontId="3"/>
  </si>
  <si>
    <t>経費の払込先</t>
    <rPh sb="0" eb="2">
      <t>ケイヒ</t>
    </rPh>
    <rPh sb="3" eb="5">
      <t>ハライコミ</t>
    </rPh>
    <rPh sb="5" eb="6">
      <t>サキ</t>
    </rPh>
    <phoneticPr fontId="3"/>
  </si>
  <si>
    <t>礼金／更新料</t>
    <rPh sb="0" eb="2">
      <t>レイキン</t>
    </rPh>
    <rPh sb="3" eb="6">
      <t>コウシンリョウ</t>
    </rPh>
    <phoneticPr fontId="3"/>
  </si>
  <si>
    <t>賃料 ・ 共益費（管理費）</t>
    <rPh sb="0" eb="2">
      <t>チンリョウ</t>
    </rPh>
    <rPh sb="5" eb="8">
      <t>キョウエキヒ</t>
    </rPh>
    <rPh sb="9" eb="12">
      <t>カンリヒ</t>
    </rPh>
    <phoneticPr fontId="3"/>
  </si>
  <si>
    <t>１．内訳〔礼金または更新料〕</t>
    <rPh sb="2" eb="4">
      <t>ウチワケ</t>
    </rPh>
    <rPh sb="5" eb="7">
      <t>レイキン</t>
    </rPh>
    <rPh sb="10" eb="13">
      <t>コウシンリョウ</t>
    </rPh>
    <phoneticPr fontId="3"/>
  </si>
  <si>
    <t>支払
年月日</t>
    <rPh sb="0" eb="2">
      <t>シハライ</t>
    </rPh>
    <phoneticPr fontId="3"/>
  </si>
  <si>
    <t>宿舎別様式上の記載額【A】</t>
    <rPh sb="0" eb="3">
      <t>シュクシャベツ</t>
    </rPh>
    <rPh sb="3" eb="6">
      <t>ヨウシキジョウ</t>
    </rPh>
    <rPh sb="7" eb="9">
      <t>キサイ</t>
    </rPh>
    <rPh sb="9" eb="10">
      <t>ガク</t>
    </rPh>
    <phoneticPr fontId="3"/>
  </si>
  <si>
    <t>助成対象外
経費
【B-A】</t>
    <rPh sb="0" eb="2">
      <t>ジョセイ</t>
    </rPh>
    <rPh sb="2" eb="4">
      <t>タイショウ</t>
    </rPh>
    <rPh sb="4" eb="5">
      <t>ガイ</t>
    </rPh>
    <rPh sb="6" eb="8">
      <t>ケイヒ</t>
    </rPh>
    <phoneticPr fontId="3"/>
  </si>
  <si>
    <t>支払額
合計
【B】</t>
    <rPh sb="0" eb="2">
      <t>シハライ</t>
    </rPh>
    <rPh sb="2" eb="3">
      <t>ガク</t>
    </rPh>
    <rPh sb="4" eb="6">
      <t>ゴウケイ</t>
    </rPh>
    <phoneticPr fontId="3"/>
  </si>
  <si>
    <t>備考
（助成対象外経費の内訳等）</t>
    <rPh sb="0" eb="2">
      <t>ビコウ</t>
    </rPh>
    <rPh sb="4" eb="6">
      <t>ジョセイ</t>
    </rPh>
    <rPh sb="6" eb="8">
      <t>タイショウ</t>
    </rPh>
    <rPh sb="8" eb="9">
      <t>ガイ</t>
    </rPh>
    <rPh sb="9" eb="11">
      <t>ケイヒ</t>
    </rPh>
    <rPh sb="12" eb="14">
      <t>ウチワケ</t>
    </rPh>
    <rPh sb="14" eb="15">
      <t>トウ</t>
    </rPh>
    <phoneticPr fontId="3"/>
  </si>
  <si>
    <t>礼　金  ／ 更新料</t>
    <rPh sb="0" eb="1">
      <t>レイ</t>
    </rPh>
    <rPh sb="2" eb="3">
      <t>キン</t>
    </rPh>
    <rPh sb="7" eb="10">
      <t>コウシンリョウ</t>
    </rPh>
    <phoneticPr fontId="3"/>
  </si>
  <si>
    <t>２．内訳〔賃料及び共益費〕</t>
    <rPh sb="2" eb="4">
      <t>ウチワケ</t>
    </rPh>
    <rPh sb="5" eb="7">
      <t>チンリョウ</t>
    </rPh>
    <rPh sb="7" eb="8">
      <t>オヨ</t>
    </rPh>
    <rPh sb="9" eb="12">
      <t>キョウエキヒ</t>
    </rPh>
    <phoneticPr fontId="3"/>
  </si>
  <si>
    <t>対象月</t>
    <rPh sb="0" eb="2">
      <t>タイショウ</t>
    </rPh>
    <phoneticPr fontId="3"/>
  </si>
  <si>
    <t>宿舎別様式上の記載額</t>
    <rPh sb="0" eb="3">
      <t>シュクシャベツ</t>
    </rPh>
    <rPh sb="3" eb="6">
      <t>ヨウシキジョウ</t>
    </rPh>
    <rPh sb="7" eb="9">
      <t>キサイ</t>
    </rPh>
    <rPh sb="9" eb="10">
      <t>ガク</t>
    </rPh>
    <phoneticPr fontId="3"/>
  </si>
  <si>
    <t>計
【A】</t>
    <rPh sb="0" eb="1">
      <t>ケイ</t>
    </rPh>
    <phoneticPr fontId="3"/>
  </si>
  <si>
    <t>賃料</t>
    <rPh sb="0" eb="2">
      <t>チンリョウ</t>
    </rPh>
    <phoneticPr fontId="3"/>
  </si>
  <si>
    <t>共益費
（管理費）</t>
    <rPh sb="0" eb="3">
      <t>キョウエキヒ</t>
    </rPh>
    <rPh sb="5" eb="8">
      <t>カンリヒ</t>
    </rPh>
    <phoneticPr fontId="3"/>
  </si>
  <si>
    <t>※経費支払書を添付して提出してください。</t>
    <rPh sb="1" eb="3">
      <t>ケイヒ</t>
    </rPh>
    <rPh sb="3" eb="5">
      <t>シハライ</t>
    </rPh>
    <rPh sb="5" eb="6">
      <t>ショ</t>
    </rPh>
    <rPh sb="7" eb="9">
      <t>テンプ</t>
    </rPh>
    <rPh sb="11" eb="13">
      <t>テイシュツ</t>
    </rPh>
    <phoneticPr fontId="3"/>
  </si>
  <si>
    <t>【注意事項】　①</t>
    <rPh sb="1" eb="5">
      <t>チュウイジコウ</t>
    </rPh>
    <phoneticPr fontId="3"/>
  </si>
  <si>
    <t>各申請時点における、支払い済の経費を入力してください。
（交付申請時：～10月末、実績報告時：令和7年度の対象経費全て）</t>
    <rPh sb="0" eb="5">
      <t>カクシンセイジテン</t>
    </rPh>
    <rPh sb="10" eb="12">
      <t>シハラ</t>
    </rPh>
    <rPh sb="13" eb="14">
      <t>スミ</t>
    </rPh>
    <rPh sb="15" eb="17">
      <t>ケイヒ</t>
    </rPh>
    <rPh sb="18" eb="20">
      <t>ニュウリョク</t>
    </rPh>
    <rPh sb="29" eb="31">
      <t>コウフ</t>
    </rPh>
    <rPh sb="31" eb="34">
      <t>シンセイジ</t>
    </rPh>
    <rPh sb="38" eb="39">
      <t>ガツ</t>
    </rPh>
    <rPh sb="41" eb="43">
      <t>ジッセキ</t>
    </rPh>
    <rPh sb="43" eb="45">
      <t>ホウコク</t>
    </rPh>
    <rPh sb="45" eb="46">
      <t>ジ</t>
    </rPh>
    <rPh sb="47" eb="49">
      <t>レイワ</t>
    </rPh>
    <rPh sb="50" eb="52">
      <t>ネンド</t>
    </rPh>
    <rPh sb="53" eb="55">
      <t>タイショウ</t>
    </rPh>
    <rPh sb="55" eb="57">
      <t>ケイヒ</t>
    </rPh>
    <rPh sb="57" eb="58">
      <t>スベ</t>
    </rPh>
    <phoneticPr fontId="3"/>
  </si>
  <si>
    <t>②</t>
    <phoneticPr fontId="3"/>
  </si>
  <si>
    <t>年度の途中で賃料の払込先や支払方法を変更した場合は、変更したことが分かる書類（振込先変更に係る通知文や口座振替依頼書等）
を経費支払書と共に提出してください。</t>
    <rPh sb="0" eb="2">
      <t>ネンド</t>
    </rPh>
    <rPh sb="3" eb="5">
      <t>トチュウ</t>
    </rPh>
    <rPh sb="6" eb="8">
      <t>チンリョウ</t>
    </rPh>
    <rPh sb="9" eb="12">
      <t>ハライコミサキ</t>
    </rPh>
    <rPh sb="13" eb="17">
      <t>シハライホウホウ</t>
    </rPh>
    <rPh sb="18" eb="20">
      <t>ヘンコウ</t>
    </rPh>
    <rPh sb="22" eb="24">
      <t>バアイ</t>
    </rPh>
    <rPh sb="26" eb="28">
      <t>ヘンコウ</t>
    </rPh>
    <rPh sb="33" eb="34">
      <t>ワ</t>
    </rPh>
    <rPh sb="36" eb="38">
      <t>ショルイ</t>
    </rPh>
    <rPh sb="39" eb="42">
      <t>フリコミサキ</t>
    </rPh>
    <rPh sb="42" eb="44">
      <t>ヘンコウ</t>
    </rPh>
    <rPh sb="45" eb="46">
      <t>カカ</t>
    </rPh>
    <rPh sb="47" eb="50">
      <t>ツウチブン</t>
    </rPh>
    <rPh sb="51" eb="57">
      <t>コウザフリカエイライ</t>
    </rPh>
    <rPh sb="57" eb="58">
      <t>ショ</t>
    </rPh>
    <rPh sb="58" eb="59">
      <t>ナド</t>
    </rPh>
    <rPh sb="62" eb="67">
      <t>ケイヒシハライショ</t>
    </rPh>
    <rPh sb="68" eb="69">
      <t>トモ</t>
    </rPh>
    <rPh sb="70" eb="72">
      <t>テイシュツ</t>
    </rPh>
    <phoneticPr fontId="3"/>
  </si>
  <si>
    <t>助成期間開始日の確認用にご活用ください。</t>
    <rPh sb="0" eb="2">
      <t>ジョセイ</t>
    </rPh>
    <rPh sb="2" eb="4">
      <t>キカン</t>
    </rPh>
    <rPh sb="4" eb="6">
      <t>カイシ</t>
    </rPh>
    <rPh sb="6" eb="7">
      <t>ビ</t>
    </rPh>
    <rPh sb="8" eb="10">
      <t>カクニン</t>
    </rPh>
    <rPh sb="10" eb="11">
      <t>ヨウ</t>
    </rPh>
    <rPh sb="13" eb="15">
      <t>カツヨウ</t>
    </rPh>
    <phoneticPr fontId="3"/>
  </si>
  <si>
    <t>を入力してください。</t>
    <rPh sb="1" eb="3">
      <t>ニュウリョク</t>
    </rPh>
    <phoneticPr fontId="3"/>
  </si>
  <si>
    <t>●助成期間開始日確認シート</t>
    <rPh sb="1" eb="3">
      <t>ジョセイ</t>
    </rPh>
    <rPh sb="3" eb="5">
      <t>キカン</t>
    </rPh>
    <rPh sb="5" eb="8">
      <t>カイシビ</t>
    </rPh>
    <rPh sb="8" eb="10">
      <t>カクニン</t>
    </rPh>
    <phoneticPr fontId="36"/>
  </si>
  <si>
    <t>日付の入力は西暦で2025/4/15のように、
年月日の区切りにはスラッシュ（/）を使用してください。</t>
    <rPh sb="6" eb="8">
      <t>セイレキ</t>
    </rPh>
    <phoneticPr fontId="3"/>
  </si>
  <si>
    <t>①継続または新規を確認します。</t>
    <rPh sb="1" eb="3">
      <t>ケイゾク</t>
    </rPh>
    <rPh sb="6" eb="8">
      <t>シンキ</t>
    </rPh>
    <rPh sb="9" eb="11">
      <t>カクニン</t>
    </rPh>
    <phoneticPr fontId="36"/>
  </si>
  <si>
    <t>・令和６年４月１日以降に助成実績のある入居者</t>
    <rPh sb="1" eb="3">
      <t>レイワ</t>
    </rPh>
    <rPh sb="4" eb="5">
      <t>ネン</t>
    </rPh>
    <rPh sb="6" eb="7">
      <t>ガツ</t>
    </rPh>
    <rPh sb="8" eb="9">
      <t>ヒ</t>
    </rPh>
    <rPh sb="9" eb="11">
      <t>イコウ</t>
    </rPh>
    <rPh sb="12" eb="16">
      <t>ジョセイジッセキ</t>
    </rPh>
    <rPh sb="19" eb="22">
      <t>ニュウキョシャ</t>
    </rPh>
    <phoneticPr fontId="3"/>
  </si>
  <si>
    <t>→　継続</t>
    <rPh sb="2" eb="4">
      <t>ケイゾク</t>
    </rPh>
    <phoneticPr fontId="3"/>
  </si>
  <si>
    <t>をドロップダウンリストから選択してください。</t>
    <rPh sb="13" eb="15">
      <t>センタク</t>
    </rPh>
    <phoneticPr fontId="3"/>
  </si>
  <si>
    <t>・上記以外</t>
    <rPh sb="1" eb="5">
      <t>ジョウキイガイ</t>
    </rPh>
    <phoneticPr fontId="3"/>
  </si>
  <si>
    <t>→　新規</t>
    <rPh sb="2" eb="4">
      <t>シンキ</t>
    </rPh>
    <phoneticPr fontId="3"/>
  </si>
  <si>
    <t>②採用日（入職日）を入力してください。</t>
    <rPh sb="1" eb="3">
      <t>サイヨウ</t>
    </rPh>
    <rPh sb="3" eb="4">
      <t>ビ</t>
    </rPh>
    <rPh sb="5" eb="7">
      <t>ニュウショク</t>
    </rPh>
    <rPh sb="7" eb="8">
      <t>ビ</t>
    </rPh>
    <rPh sb="10" eb="12">
      <t>ニュウリョク</t>
    </rPh>
    <phoneticPr fontId="36"/>
  </si>
  <si>
    <t>③賃貸借契約書の契約期間開始日を入力してください。</t>
    <rPh sb="1" eb="4">
      <t>チンタイシャク</t>
    </rPh>
    <rPh sb="4" eb="7">
      <t>ケイヤクショ</t>
    </rPh>
    <rPh sb="8" eb="10">
      <t>ケイヤク</t>
    </rPh>
    <rPh sb="10" eb="12">
      <t>キカン</t>
    </rPh>
    <rPh sb="12" eb="15">
      <t>カイシビ</t>
    </rPh>
    <rPh sb="16" eb="18">
      <t>ニュウリョク</t>
    </rPh>
    <phoneticPr fontId="3"/>
  </si>
  <si>
    <t>(名義変更の場合は、法人契約の始期)</t>
    <rPh sb="1" eb="3">
      <t>メイギ</t>
    </rPh>
    <rPh sb="3" eb="5">
      <t>ヘンコウ</t>
    </rPh>
    <rPh sb="6" eb="8">
      <t>バアイ</t>
    </rPh>
    <rPh sb="10" eb="12">
      <t>ホウジン</t>
    </rPh>
    <rPh sb="12" eb="14">
      <t>ケイヤク</t>
    </rPh>
    <rPh sb="15" eb="17">
      <t>シキ</t>
    </rPh>
    <phoneticPr fontId="3"/>
  </si>
  <si>
    <t>④住民票の住定日（転入日、転居日）を入力してください。</t>
    <rPh sb="1" eb="4">
      <t>ジュウミンヒョウ</t>
    </rPh>
    <rPh sb="5" eb="6">
      <t>ジュウ</t>
    </rPh>
    <rPh sb="6" eb="7">
      <t>テイ</t>
    </rPh>
    <rPh sb="7" eb="8">
      <t>ビ</t>
    </rPh>
    <rPh sb="9" eb="11">
      <t>テンニュウ</t>
    </rPh>
    <rPh sb="11" eb="12">
      <t>ビ</t>
    </rPh>
    <rPh sb="13" eb="15">
      <t>テンキョ</t>
    </rPh>
    <rPh sb="15" eb="16">
      <t>ビ</t>
    </rPh>
    <rPh sb="18" eb="20">
      <t>ニュウリョク</t>
    </rPh>
    <phoneticPr fontId="36"/>
  </si>
  <si>
    <t>※届出日ではありません。</t>
    <rPh sb="1" eb="3">
      <t>トドケデ</t>
    </rPh>
    <rPh sb="3" eb="4">
      <t>ビ</t>
    </rPh>
    <phoneticPr fontId="3"/>
  </si>
  <si>
    <t>様式転記内容</t>
    <rPh sb="0" eb="2">
      <t>ヨウシキ</t>
    </rPh>
    <rPh sb="2" eb="4">
      <t>テンキ</t>
    </rPh>
    <rPh sb="4" eb="6">
      <t>ナイヨウ</t>
    </rPh>
    <phoneticPr fontId="3"/>
  </si>
  <si>
    <t>助成期間開始日</t>
    <rPh sb="0" eb="2">
      <t>ジョセイ</t>
    </rPh>
    <rPh sb="2" eb="4">
      <t>キカン</t>
    </rPh>
    <rPh sb="4" eb="7">
      <t>カイシビ</t>
    </rPh>
    <phoneticPr fontId="3"/>
  </si>
  <si>
    <t>下記のいずれかに該当し、月の途中で助成終了（開始）となる場合は対象月の日割り額を算出してください。</t>
    <rPh sb="0" eb="2">
      <t>カキ</t>
    </rPh>
    <rPh sb="8" eb="10">
      <t>ガイトウ</t>
    </rPh>
    <rPh sb="12" eb="13">
      <t>ツキ</t>
    </rPh>
    <rPh sb="14" eb="16">
      <t>トチュウ</t>
    </rPh>
    <rPh sb="17" eb="19">
      <t>ジョセイ</t>
    </rPh>
    <rPh sb="19" eb="21">
      <t>シュウリョウ</t>
    </rPh>
    <rPh sb="22" eb="24">
      <t>カイシ</t>
    </rPh>
    <rPh sb="28" eb="30">
      <t>バアイ</t>
    </rPh>
    <rPh sb="31" eb="34">
      <t>タイショウツキ</t>
    </rPh>
    <rPh sb="35" eb="37">
      <t>ヒワ</t>
    </rPh>
    <rPh sb="38" eb="39">
      <t>ガク</t>
    </rPh>
    <rPh sb="40" eb="42">
      <t>サンシュツ</t>
    </rPh>
    <phoneticPr fontId="3"/>
  </si>
  <si>
    <t>　　・転居や退去により助成終了となる場合の助成終了月</t>
    <rPh sb="3" eb="5">
      <t>テンキョ</t>
    </rPh>
    <rPh sb="6" eb="8">
      <t>タイキョ</t>
    </rPh>
    <rPh sb="11" eb="13">
      <t>ジョセイ</t>
    </rPh>
    <rPh sb="13" eb="15">
      <t>シュウリョウ</t>
    </rPh>
    <rPh sb="18" eb="20">
      <t>バアイ</t>
    </rPh>
    <rPh sb="21" eb="26">
      <t>ジョセイシュウリョウツキ</t>
    </rPh>
    <phoneticPr fontId="3"/>
  </si>
  <si>
    <t>　　・継続の職員を申請する場合の助成開始月</t>
    <rPh sb="3" eb="5">
      <t>ケイゾク</t>
    </rPh>
    <rPh sb="6" eb="8">
      <t>ショクイン</t>
    </rPh>
    <rPh sb="9" eb="11">
      <t>シンセイ</t>
    </rPh>
    <rPh sb="13" eb="15">
      <t>バアイ</t>
    </rPh>
    <rPh sb="16" eb="21">
      <t>ジョセイカイシツキ</t>
    </rPh>
    <phoneticPr fontId="3"/>
  </si>
  <si>
    <t>●日割り計算シート</t>
    <rPh sb="4" eb="6">
      <t>ケイサン</t>
    </rPh>
    <phoneticPr fontId="36"/>
  </si>
  <si>
    <t>を入力してください</t>
    <rPh sb="1" eb="3">
      <t>ニュウリョク</t>
    </rPh>
    <phoneticPr fontId="36"/>
  </si>
  <si>
    <t>①日割り計算をする月の期間を入力してください。</t>
    <rPh sb="1" eb="3">
      <t>ヒワ</t>
    </rPh>
    <rPh sb="4" eb="6">
      <t>ケイサン</t>
    </rPh>
    <rPh sb="9" eb="10">
      <t>ツキ</t>
    </rPh>
    <rPh sb="11" eb="13">
      <t>キカン</t>
    </rPh>
    <rPh sb="14" eb="16">
      <t>ニュウリョク</t>
    </rPh>
    <phoneticPr fontId="36"/>
  </si>
  <si>
    <t>期間</t>
    <rPh sb="0" eb="2">
      <t>キカン</t>
    </rPh>
    <phoneticPr fontId="36"/>
  </si>
  <si>
    <t>月</t>
    <rPh sb="0" eb="1">
      <t>ガツ</t>
    </rPh>
    <phoneticPr fontId="36"/>
  </si>
  <si>
    <t>日</t>
    <rPh sb="0" eb="1">
      <t>ニチ</t>
    </rPh>
    <phoneticPr fontId="36"/>
  </si>
  <si>
    <t>～</t>
    <phoneticPr fontId="36"/>
  </si>
  <si>
    <t>居住日数</t>
    <rPh sb="0" eb="2">
      <t>キョジュウ</t>
    </rPh>
    <rPh sb="2" eb="4">
      <t>ニッスウ</t>
    </rPh>
    <phoneticPr fontId="36"/>
  </si>
  <si>
    <t>②1ヶ月の賃料と共益費を入力してください。</t>
    <rPh sb="3" eb="4">
      <t>ゲツ</t>
    </rPh>
    <rPh sb="5" eb="7">
      <t>チンリョウ</t>
    </rPh>
    <rPh sb="8" eb="11">
      <t>キョウエキヒ</t>
    </rPh>
    <rPh sb="12" eb="14">
      <t>ニュウリョク</t>
    </rPh>
    <phoneticPr fontId="36"/>
  </si>
  <si>
    <t>賃料</t>
    <rPh sb="0" eb="2">
      <t>チンリョウ</t>
    </rPh>
    <phoneticPr fontId="36"/>
  </si>
  <si>
    <t>共益費</t>
    <rPh sb="0" eb="3">
      <t>キョウエキヒ</t>
    </rPh>
    <phoneticPr fontId="36"/>
  </si>
  <si>
    <t>③対象月の実際に支払った額がわかれば入力してください。</t>
    <rPh sb="1" eb="3">
      <t>タイショウ</t>
    </rPh>
    <rPh sb="3" eb="4">
      <t>ツキ</t>
    </rPh>
    <rPh sb="5" eb="7">
      <t>ジッサイ</t>
    </rPh>
    <rPh sb="8" eb="10">
      <t>シハラ</t>
    </rPh>
    <rPh sb="12" eb="13">
      <t>ガク</t>
    </rPh>
    <rPh sb="18" eb="20">
      <t>ニュウリョク</t>
    </rPh>
    <phoneticPr fontId="36"/>
  </si>
  <si>
    <t>日割額</t>
    <rPh sb="0" eb="2">
      <t>ヒワリ</t>
    </rPh>
    <rPh sb="2" eb="3">
      <t>ガク</t>
    </rPh>
    <phoneticPr fontId="36"/>
  </si>
  <si>
    <r>
      <t>実支払額</t>
    </r>
    <r>
      <rPr>
        <sz val="10"/>
        <color theme="1"/>
        <rFont val="游ゴシック"/>
        <family val="3"/>
        <charset val="128"/>
        <scheme val="minor"/>
      </rPr>
      <t>（不明な場合は空欄）</t>
    </r>
    <rPh sb="0" eb="1">
      <t>ジツ</t>
    </rPh>
    <rPh sb="1" eb="3">
      <t>シハライ</t>
    </rPh>
    <rPh sb="3" eb="4">
      <t>ガク</t>
    </rPh>
    <rPh sb="5" eb="7">
      <t>フメイ</t>
    </rPh>
    <rPh sb="8" eb="10">
      <t>バアイ</t>
    </rPh>
    <rPh sb="11" eb="13">
      <t>クウラン</t>
    </rPh>
    <phoneticPr fontId="36"/>
  </si>
  <si>
    <t>様式転記内容</t>
    <phoneticPr fontId="36"/>
  </si>
  <si>
    <t xml:space="preserve"> 比較して少ない金額</t>
    <rPh sb="1" eb="3">
      <t>ヒカク</t>
    </rPh>
    <rPh sb="5" eb="6">
      <t>スク</t>
    </rPh>
    <rPh sb="8" eb="10">
      <t>キンガク</t>
    </rPh>
    <phoneticPr fontId="36"/>
  </si>
  <si>
    <t>宿舎別に記入する様式については、年度途中に入居者が変更する場合や、複数人で</t>
    <rPh sb="0" eb="2">
      <t>シュクシャ</t>
    </rPh>
    <rPh sb="2" eb="3">
      <t>ベツ</t>
    </rPh>
    <rPh sb="4" eb="6">
      <t>キニュウ</t>
    </rPh>
    <rPh sb="8" eb="10">
      <t>ヨウシキ</t>
    </rPh>
    <rPh sb="16" eb="20">
      <t>ネンドトチュウ</t>
    </rPh>
    <rPh sb="21" eb="24">
      <t>ニュウキョシャ</t>
    </rPh>
    <rPh sb="25" eb="27">
      <t>ヘンコウ</t>
    </rPh>
    <rPh sb="29" eb="31">
      <t>バアイ</t>
    </rPh>
    <rPh sb="33" eb="36">
      <t>フクスウニン</t>
    </rPh>
    <phoneticPr fontId="3"/>
  </si>
  <si>
    <t>同居する場合等により記入方法が異なります。</t>
    <rPh sb="0" eb="2">
      <t>ドウキョ</t>
    </rPh>
    <rPh sb="4" eb="6">
      <t>バアイ</t>
    </rPh>
    <rPh sb="6" eb="7">
      <t>ナド</t>
    </rPh>
    <rPh sb="10" eb="14">
      <t>キニュウホウホウ</t>
    </rPh>
    <rPh sb="15" eb="16">
      <t>コト</t>
    </rPh>
    <phoneticPr fontId="3"/>
  </si>
  <si>
    <t>代表的な事例毎に記入例を作成していますので、交付申請時・実績報告時の時点を</t>
    <rPh sb="0" eb="3">
      <t>ダイヒョウテキ</t>
    </rPh>
    <rPh sb="4" eb="6">
      <t>ジレイ</t>
    </rPh>
    <rPh sb="6" eb="7">
      <t>ゴト</t>
    </rPh>
    <rPh sb="8" eb="10">
      <t>キニュウ</t>
    </rPh>
    <rPh sb="10" eb="11">
      <t>レイ</t>
    </rPh>
    <rPh sb="12" eb="14">
      <t>サクセイ</t>
    </rPh>
    <rPh sb="22" eb="27">
      <t>コウフシンセイジ</t>
    </rPh>
    <rPh sb="28" eb="32">
      <t>ジッセキホウコク</t>
    </rPh>
    <rPh sb="32" eb="33">
      <t>ジ</t>
    </rPh>
    <rPh sb="34" eb="36">
      <t>ジテン</t>
    </rPh>
    <phoneticPr fontId="3"/>
  </si>
  <si>
    <t>問わず、該当するものをご参照ください。</t>
    <rPh sb="0" eb="1">
      <t>ト</t>
    </rPh>
    <phoneticPr fontId="3"/>
  </si>
  <si>
    <t>基本的なもの</t>
    <rPh sb="0" eb="3">
      <t>キホンテキ</t>
    </rPh>
    <phoneticPr fontId="3"/>
  </si>
  <si>
    <t>（記入例③）</t>
    <phoneticPr fontId="3"/>
  </si>
  <si>
    <r>
      <t>　　（必ず</t>
    </r>
    <r>
      <rPr>
        <b/>
        <u/>
        <sz val="11"/>
        <rFont val="ＭＳ Ｐゴシック"/>
        <family val="3"/>
        <charset val="128"/>
      </rPr>
      <t>最初にこちらをご覧ください</t>
    </r>
    <r>
      <rPr>
        <b/>
        <sz val="11"/>
        <rFont val="ＭＳ Ｐゴシック"/>
        <family val="3"/>
        <charset val="128"/>
      </rPr>
      <t>）（礼金、更新料の計上についても記載しています）</t>
    </r>
    <rPh sb="3" eb="4">
      <t>カナラ</t>
    </rPh>
    <rPh sb="5" eb="7">
      <t>サイショ</t>
    </rPh>
    <rPh sb="13" eb="14">
      <t>ラン</t>
    </rPh>
    <rPh sb="34" eb="36">
      <t>キサイ</t>
    </rPh>
    <phoneticPr fontId="3"/>
  </si>
  <si>
    <t>外国人介護職員を対象入居者とする場合</t>
    <rPh sb="10" eb="13">
      <t>ニュウキョシャ</t>
    </rPh>
    <phoneticPr fontId="3"/>
  </si>
  <si>
    <t>（記入例④）</t>
    <phoneticPr fontId="3"/>
  </si>
  <si>
    <t>※上限戸数の範囲外で申請する場合</t>
    <rPh sb="6" eb="9">
      <t>ハンイガイ</t>
    </rPh>
    <rPh sb="10" eb="12">
      <t>シンセイ</t>
    </rPh>
    <phoneticPr fontId="3"/>
  </si>
  <si>
    <t>シェアハウスの場合</t>
    <rPh sb="7" eb="9">
      <t>バアイ</t>
    </rPh>
    <phoneticPr fontId="3"/>
  </si>
  <si>
    <t>（記入例⑤）</t>
    <phoneticPr fontId="3"/>
  </si>
  <si>
    <t>転居する場合</t>
    <rPh sb="0" eb="2">
      <t>テンキョ</t>
    </rPh>
    <rPh sb="4" eb="6">
      <t>バアイ</t>
    </rPh>
    <phoneticPr fontId="3"/>
  </si>
  <si>
    <t>（記入例⑥）</t>
    <phoneticPr fontId="3"/>
  </si>
  <si>
    <t>宿舎・入居者追加、変更（交付申請時に宿舎未定）</t>
    <rPh sb="0" eb="2">
      <t>シュクシャ</t>
    </rPh>
    <rPh sb="3" eb="6">
      <t>ニュウキョシャ</t>
    </rPh>
    <rPh sb="6" eb="8">
      <t>ツイカ</t>
    </rPh>
    <rPh sb="9" eb="11">
      <t>ヘンコウ</t>
    </rPh>
    <rPh sb="12" eb="14">
      <t>コウフ</t>
    </rPh>
    <rPh sb="14" eb="17">
      <t>シンセイジ</t>
    </rPh>
    <rPh sb="18" eb="20">
      <t>シュクシャ</t>
    </rPh>
    <rPh sb="20" eb="22">
      <t>ミテイ</t>
    </rPh>
    <phoneticPr fontId="3"/>
  </si>
  <si>
    <t>（記入例⑦）</t>
    <phoneticPr fontId="3"/>
  </si>
  <si>
    <t>※使用できる空き宿舎番号がなく、枝番号で申請する場合</t>
    <rPh sb="1" eb="3">
      <t>シヨウ</t>
    </rPh>
    <rPh sb="6" eb="7">
      <t>アキ</t>
    </rPh>
    <rPh sb="8" eb="12">
      <t>シュクシャバンゴウ</t>
    </rPh>
    <rPh sb="16" eb="19">
      <t>エダバンゴウ</t>
    </rPh>
    <rPh sb="20" eb="22">
      <t>シンセイ</t>
    </rPh>
    <rPh sb="24" eb="26">
      <t>バアイ</t>
    </rPh>
    <phoneticPr fontId="3"/>
  </si>
  <si>
    <t>宿舎は確定しているが入居者が未定の場合</t>
    <rPh sb="0" eb="2">
      <t>シュクシャ</t>
    </rPh>
    <rPh sb="3" eb="5">
      <t>カクテイ</t>
    </rPh>
    <rPh sb="10" eb="13">
      <t>ニュウキョシャ</t>
    </rPh>
    <rPh sb="14" eb="16">
      <t>ミテイ</t>
    </rPh>
    <rPh sb="17" eb="19">
      <t>バアイ</t>
    </rPh>
    <phoneticPr fontId="3"/>
  </si>
  <si>
    <t>（記入例⑧-1）</t>
    <phoneticPr fontId="3"/>
  </si>
  <si>
    <t>入居者は確定しているが宿舎が未定の場合</t>
    <phoneticPr fontId="3"/>
  </si>
  <si>
    <t>（記入例⑧-2）</t>
    <phoneticPr fontId="3"/>
  </si>
  <si>
    <t>宿舎・入居者追加、変更（実績報告時に宿舎確定）</t>
    <rPh sb="0" eb="2">
      <t>シュクシャ</t>
    </rPh>
    <rPh sb="3" eb="6">
      <t>ニュウキョシャ</t>
    </rPh>
    <rPh sb="6" eb="8">
      <t>ツイカ</t>
    </rPh>
    <rPh sb="9" eb="11">
      <t>ヘンコウ</t>
    </rPh>
    <rPh sb="12" eb="16">
      <t>ジッセキホウコク</t>
    </rPh>
    <rPh sb="18" eb="20">
      <t>シュクシャ</t>
    </rPh>
    <phoneticPr fontId="3"/>
  </si>
  <si>
    <t>（記入例⑫）</t>
    <phoneticPr fontId="3"/>
  </si>
  <si>
    <t>入居者が実績報告時に確定した場合</t>
    <phoneticPr fontId="3"/>
  </si>
  <si>
    <t>（記入例⑬）</t>
    <phoneticPr fontId="3"/>
  </si>
  <si>
    <t>※交付申請時未定の入居者が実績報告時に確定した場合</t>
    <rPh sb="1" eb="5">
      <t>コウフシンセイ</t>
    </rPh>
    <phoneticPr fontId="3"/>
  </si>
  <si>
    <t>基本的なもの</t>
  </si>
  <si>
    <t>ウ・第1号-3様式</t>
    <rPh sb="2" eb="3">
      <t>ダイ</t>
    </rPh>
    <rPh sb="4" eb="5">
      <t>ゴウ</t>
    </rPh>
    <rPh sb="7" eb="9">
      <t>ヨウシキ</t>
    </rPh>
    <phoneticPr fontId="3"/>
  </si>
  <si>
    <t>神楽坂デイサービスセンター</t>
    <rPh sb="0" eb="3">
      <t>カグラザカ</t>
    </rPh>
    <phoneticPr fontId="3"/>
  </si>
  <si>
    <t>東京都渋谷区代々木〇ー♢ー△　ABCマンション３０１号室</t>
    <rPh sb="0" eb="3">
      <t>トウキョウト</t>
    </rPh>
    <rPh sb="3" eb="6">
      <t>シブヤク</t>
    </rPh>
    <rPh sb="6" eb="9">
      <t>ヨヨギ</t>
    </rPh>
    <rPh sb="26" eb="28">
      <t>ゴウシツ</t>
    </rPh>
    <phoneticPr fontId="3"/>
  </si>
  <si>
    <t>福祉　太郎</t>
    <rPh sb="0" eb="2">
      <t>フクシ</t>
    </rPh>
    <rPh sb="3" eb="5">
      <t>タロウ</t>
    </rPh>
    <phoneticPr fontId="3"/>
  </si>
  <si>
    <t>＊同一宿舎に対象者が複数居住している場合は、下欄
  または備考欄に氏名と助成期間を記入してください。</t>
    <phoneticPr fontId="3"/>
  </si>
  <si>
    <t>〔介護・災害要件なし〕令和7年度</t>
    <rPh sb="4" eb="8">
      <t>サイガイヨウケン</t>
    </rPh>
    <phoneticPr fontId="3"/>
  </si>
  <si>
    <t>外国人介護職員を対象入居者とする場合</t>
    <rPh sb="10" eb="13">
      <t>ニュウキョシャハンイ</t>
    </rPh>
    <phoneticPr fontId="3"/>
  </si>
  <si>
    <t>※上限戸数の範囲外で申請する場合</t>
    <phoneticPr fontId="3"/>
  </si>
  <si>
    <t>ウ・第1号-3様式</t>
    <phoneticPr fontId="3"/>
  </si>
  <si>
    <t>他1</t>
    <rPh sb="0" eb="1">
      <t>ホカ</t>
    </rPh>
    <phoneticPr fontId="3"/>
  </si>
  <si>
    <t>東京都豊島区東池袋△ー◇ー〇</t>
    <rPh sb="0" eb="3">
      <t>トウキョウト</t>
    </rPh>
    <rPh sb="3" eb="6">
      <t>トシマク</t>
    </rPh>
    <rPh sb="6" eb="9">
      <t>ヒガシイケブクロ</t>
    </rPh>
    <phoneticPr fontId="3"/>
  </si>
  <si>
    <t>SMITH　MARY</t>
    <phoneticPr fontId="3"/>
  </si>
  <si>
    <t/>
  </si>
  <si>
    <t>シェアハウスの場合</t>
  </si>
  <si>
    <t>他2</t>
    <rPh sb="0" eb="1">
      <t>ホカ</t>
    </rPh>
    <phoneticPr fontId="3"/>
  </si>
  <si>
    <t>東京都中野区中野□ー▽ー〇</t>
    <rPh sb="0" eb="3">
      <t>トウキョウト</t>
    </rPh>
    <rPh sb="3" eb="6">
      <t>ナカノク</t>
    </rPh>
    <rPh sb="6" eb="8">
      <t>ナカノ</t>
    </rPh>
    <phoneticPr fontId="3"/>
  </si>
  <si>
    <t xml:space="preserve"> GREEN EMILY　他１名</t>
    <rPh sb="13" eb="14">
      <t>ホカ</t>
    </rPh>
    <rPh sb="15" eb="16">
      <t>メイ</t>
    </rPh>
    <phoneticPr fontId="3"/>
  </si>
  <si>
    <t>EVANS ROSE LUCY
（助成期間）
開始日：令和７年４月１日
終了日：令和８年３月３１日</t>
    <rPh sb="17" eb="21">
      <t>ジョセイキカン</t>
    </rPh>
    <rPh sb="23" eb="26">
      <t>カイシビ</t>
    </rPh>
    <rPh sb="27" eb="29">
      <t>レイワ</t>
    </rPh>
    <rPh sb="30" eb="31">
      <t>ネン</t>
    </rPh>
    <rPh sb="32" eb="33">
      <t>ガツ</t>
    </rPh>
    <rPh sb="34" eb="35">
      <t>ニチ</t>
    </rPh>
    <rPh sb="36" eb="39">
      <t>シュウリョウビ</t>
    </rPh>
    <rPh sb="40" eb="42">
      <t>レイワ</t>
    </rPh>
    <rPh sb="43" eb="44">
      <t>ネン</t>
    </rPh>
    <rPh sb="45" eb="46">
      <t>ガツ</t>
    </rPh>
    <rPh sb="48" eb="49">
      <t>ニチ</t>
    </rPh>
    <phoneticPr fontId="3"/>
  </si>
  <si>
    <t>転居する場合（転居前）</t>
  </si>
  <si>
    <t>東京都新宿区西新宿〇ー♢ー△　新宿西ハイム201号室</t>
    <rPh sb="0" eb="3">
      <t>トウキョウト</t>
    </rPh>
    <rPh sb="3" eb="6">
      <t>シンジュクク</t>
    </rPh>
    <rPh sb="6" eb="9">
      <t>ニシシンジュク</t>
    </rPh>
    <rPh sb="15" eb="17">
      <t>シンジュク</t>
    </rPh>
    <rPh sb="17" eb="18">
      <t>ニシ</t>
    </rPh>
    <rPh sb="24" eb="26">
      <t>ゴウシツ</t>
    </rPh>
    <phoneticPr fontId="3"/>
  </si>
  <si>
    <t>保健　花子</t>
    <rPh sb="0" eb="2">
      <t>ホケン</t>
    </rPh>
    <rPh sb="3" eb="5">
      <t>ハナコ</t>
    </rPh>
    <phoneticPr fontId="3"/>
  </si>
  <si>
    <t>助成対象額   ｄ×1/2
 （1,000円未満切捨）</t>
    <rPh sb="0" eb="2">
      <t>ジョセイ</t>
    </rPh>
    <rPh sb="2" eb="4">
      <t>タイショウ</t>
    </rPh>
    <rPh sb="4" eb="5">
      <t>ガク</t>
    </rPh>
    <rPh sb="17" eb="18">
      <t>エン</t>
    </rPh>
    <rPh sb="18" eb="20">
      <t>ミマン</t>
    </rPh>
    <rPh sb="20" eb="22">
      <t>キリス</t>
    </rPh>
    <phoneticPr fontId="3"/>
  </si>
  <si>
    <t>６月５日転居（転居後は別紙にて申請）</t>
    <rPh sb="1" eb="2">
      <t>ガツ</t>
    </rPh>
    <rPh sb="3" eb="4">
      <t>ニチ</t>
    </rPh>
    <rPh sb="4" eb="6">
      <t>テンキョ</t>
    </rPh>
    <rPh sb="7" eb="10">
      <t>テンキョゴ</t>
    </rPh>
    <rPh sb="11" eb="13">
      <t>ベッシ</t>
    </rPh>
    <rPh sb="15" eb="17">
      <t>シンセイ</t>
    </rPh>
    <phoneticPr fontId="3"/>
  </si>
  <si>
    <t>〔介護・災害要件なし〕令和7年度</t>
    <rPh sb="4" eb="6">
      <t>サイガイ</t>
    </rPh>
    <rPh sb="6" eb="8">
      <t>ヨウケン</t>
    </rPh>
    <phoneticPr fontId="3"/>
  </si>
  <si>
    <t>転居する場合（転居後）</t>
    <rPh sb="9" eb="10">
      <t>ゴ</t>
    </rPh>
    <phoneticPr fontId="3"/>
  </si>
  <si>
    <t>東京都新宿区北新宿〇ー♢ー△　北新宿ハイツ502号室</t>
    <rPh sb="0" eb="3">
      <t>トウキョウト</t>
    </rPh>
    <rPh sb="3" eb="6">
      <t>シンジュクク</t>
    </rPh>
    <rPh sb="6" eb="9">
      <t>キタシンジュク</t>
    </rPh>
    <rPh sb="15" eb="18">
      <t>キタシンジュク</t>
    </rPh>
    <rPh sb="24" eb="26">
      <t>ゴウシツ</t>
    </rPh>
    <phoneticPr fontId="3"/>
  </si>
  <si>
    <t>宿舎・入居者追加、変更（変更前）</t>
    <rPh sb="0" eb="2">
      <t>シュクシャ</t>
    </rPh>
    <rPh sb="6" eb="8">
      <t>ツイカ</t>
    </rPh>
    <phoneticPr fontId="3"/>
  </si>
  <si>
    <t>※使用できる空き宿舎番号がなく、枝番号で申請する場合</t>
    <rPh sb="1" eb="3">
      <t>シヨウ</t>
    </rPh>
    <rPh sb="6" eb="7">
      <t>ア</t>
    </rPh>
    <rPh sb="8" eb="10">
      <t>シュクシャ</t>
    </rPh>
    <rPh sb="10" eb="12">
      <t>バンゴウ</t>
    </rPh>
    <rPh sb="16" eb="17">
      <t>エダ</t>
    </rPh>
    <rPh sb="17" eb="19">
      <t>バンゴウ</t>
    </rPh>
    <rPh sb="20" eb="22">
      <t>シンセイ</t>
    </rPh>
    <rPh sb="24" eb="26">
      <t>バアイ</t>
    </rPh>
    <phoneticPr fontId="3"/>
  </si>
  <si>
    <t>東京都新宿区荒木町○○　荒木マンション１０３号室</t>
    <rPh sb="0" eb="3">
      <t>トウキョウト</t>
    </rPh>
    <rPh sb="3" eb="6">
      <t>シンジュクク</t>
    </rPh>
    <rPh sb="6" eb="8">
      <t>アラキ</t>
    </rPh>
    <rPh sb="8" eb="9">
      <t>マチ</t>
    </rPh>
    <rPh sb="12" eb="14">
      <t>アラキ</t>
    </rPh>
    <rPh sb="22" eb="24">
      <t>ゴウシツ</t>
    </rPh>
    <phoneticPr fontId="3"/>
  </si>
  <si>
    <t>新宿　一郎</t>
    <rPh sb="0" eb="2">
      <t>シンジュク</t>
    </rPh>
    <rPh sb="3" eb="5">
      <t>イチロウ</t>
    </rPh>
    <phoneticPr fontId="3"/>
  </si>
  <si>
    <t>１月１日付助成対象外事業所へ異動予定</t>
    <rPh sb="1" eb="2">
      <t>ガツ</t>
    </rPh>
    <rPh sb="3" eb="4">
      <t>ニチ</t>
    </rPh>
    <rPh sb="4" eb="5">
      <t>フ</t>
    </rPh>
    <rPh sb="5" eb="10">
      <t>ジョセイタイショウガイ</t>
    </rPh>
    <rPh sb="10" eb="13">
      <t>ジギョウショ</t>
    </rPh>
    <rPh sb="14" eb="18">
      <t>イドウヨテイ</t>
    </rPh>
    <phoneticPr fontId="3"/>
  </si>
  <si>
    <t>宿舎・入居者追加、変更（変更後）</t>
    <rPh sb="0" eb="2">
      <t>シュクシャ</t>
    </rPh>
    <rPh sb="6" eb="8">
      <t>ツイカ</t>
    </rPh>
    <rPh sb="14" eb="15">
      <t>ゴ</t>
    </rPh>
    <phoneticPr fontId="3"/>
  </si>
  <si>
    <t>※使用できる空き宿舎番号がなく、枝番号で申請する場合</t>
    <rPh sb="1" eb="3">
      <t>シヨウ</t>
    </rPh>
    <rPh sb="6" eb="7">
      <t>ア</t>
    </rPh>
    <rPh sb="8" eb="10">
      <t>シュクシャ</t>
    </rPh>
    <rPh sb="10" eb="12">
      <t>バンゴウ</t>
    </rPh>
    <rPh sb="16" eb="17">
      <t>エダ</t>
    </rPh>
    <rPh sb="17" eb="19">
      <t>バンゴウ</t>
    </rPh>
    <rPh sb="24" eb="26">
      <t>バアイ</t>
    </rPh>
    <phoneticPr fontId="3"/>
  </si>
  <si>
    <t>　未定</t>
    <rPh sb="1" eb="3">
      <t>ミテイ</t>
    </rPh>
    <phoneticPr fontId="3"/>
  </si>
  <si>
    <t>野中　はな</t>
    <rPh sb="0" eb="2">
      <t>ノナカ</t>
    </rPh>
    <phoneticPr fontId="3"/>
  </si>
  <si>
    <t>東京都豊島区池袋△ー♢ー〇 池袋第一マンション２０３号室</t>
    <rPh sb="0" eb="3">
      <t>トウキョウト</t>
    </rPh>
    <rPh sb="3" eb="6">
      <t>トシマク</t>
    </rPh>
    <rPh sb="6" eb="8">
      <t>イケブクロ</t>
    </rPh>
    <rPh sb="14" eb="16">
      <t>イケブクロ</t>
    </rPh>
    <rPh sb="16" eb="18">
      <t>ダイイチ</t>
    </rPh>
    <rPh sb="26" eb="28">
      <t>ゴウシツ</t>
    </rPh>
    <phoneticPr fontId="3"/>
  </si>
  <si>
    <t>未定</t>
    <rPh sb="0" eb="2">
      <t>ミテイ</t>
    </rPh>
    <phoneticPr fontId="3"/>
  </si>
  <si>
    <t>〔介護・福祉避難所〕令和7年度</t>
    <phoneticPr fontId="3"/>
  </si>
  <si>
    <t>入居者は確定しているが宿舎が未定の場合</t>
    <rPh sb="0" eb="3">
      <t>ニュウキョシャ</t>
    </rPh>
    <rPh sb="4" eb="6">
      <t>カクテイ</t>
    </rPh>
    <rPh sb="11" eb="13">
      <t>シュクシャ</t>
    </rPh>
    <rPh sb="14" eb="16">
      <t>ミテイ</t>
    </rPh>
    <rPh sb="17" eb="19">
      <t>バアイ</t>
    </rPh>
    <phoneticPr fontId="3"/>
  </si>
  <si>
    <t>渋谷　友代</t>
    <rPh sb="0" eb="2">
      <t>シブヤ</t>
    </rPh>
    <rPh sb="3" eb="4">
      <t>トモ</t>
    </rPh>
    <rPh sb="4" eb="5">
      <t>ヨ</t>
    </rPh>
    <phoneticPr fontId="3"/>
  </si>
  <si>
    <t>助成対象額   ｄ×1/2
 （1,000円未満切捨）</t>
    <rPh sb="0" eb="2">
      <t>ジョセイ</t>
    </rPh>
    <rPh sb="2" eb="4">
      <t>タイショウ</t>
    </rPh>
    <rPh sb="4" eb="5">
      <t>ガク</t>
    </rPh>
    <rPh sb="21" eb="22">
      <t>エン</t>
    </rPh>
    <rPh sb="22" eb="24">
      <t>ミマン</t>
    </rPh>
    <rPh sb="24" eb="25">
      <t>キリ</t>
    </rPh>
    <phoneticPr fontId="3"/>
  </si>
  <si>
    <t>宿舎・入居者追加、変更（変更前）</t>
    <rPh sb="0" eb="2">
      <t>シュクシャ</t>
    </rPh>
    <rPh sb="6" eb="8">
      <t>ツイカ</t>
    </rPh>
    <rPh sb="9" eb="11">
      <t>ヘンコウ</t>
    </rPh>
    <phoneticPr fontId="3"/>
  </si>
  <si>
    <t>ウ・第4号-3様式</t>
    <rPh sb="2" eb="3">
      <t>ダイ</t>
    </rPh>
    <rPh sb="4" eb="5">
      <t>ゴウ</t>
    </rPh>
    <rPh sb="7" eb="9">
      <t>ヨウシキ</t>
    </rPh>
    <phoneticPr fontId="3"/>
  </si>
  <si>
    <t>実績報告書（宿舎別）</t>
  </si>
  <si>
    <r>
      <rPr>
        <sz val="14"/>
        <color rgb="FFC00000"/>
        <rFont val="HG丸ｺﾞｼｯｸM-PRO"/>
        <family val="3"/>
        <charset val="128"/>
      </rPr>
      <t>１月１日付助成対象外事業所へ異動のため１２月３１日にて助成対象外</t>
    </r>
    <r>
      <rPr>
        <sz val="14"/>
        <color rgb="FF0070C0"/>
        <rFont val="HG丸ｺﾞｼｯｸM-PRO"/>
        <family val="3"/>
        <charset val="128"/>
      </rPr>
      <t xml:space="preserve">
</t>
    </r>
    <r>
      <rPr>
        <sz val="14"/>
        <color rgb="FFC00000"/>
        <rFont val="HG丸ｺﾞｼｯｸM-PRO"/>
        <family val="3"/>
        <charset val="128"/>
      </rPr>
      <t>２月１日以降は宿舎及び入居者を変更し別紙にて申請</t>
    </r>
    <rPh sb="1" eb="2">
      <t>ガツ</t>
    </rPh>
    <rPh sb="3" eb="4">
      <t>ニチ</t>
    </rPh>
    <rPh sb="4" eb="5">
      <t>フ</t>
    </rPh>
    <rPh sb="5" eb="10">
      <t>ジョセイタイショウガイ</t>
    </rPh>
    <rPh sb="10" eb="13">
      <t>ジギョウショ</t>
    </rPh>
    <rPh sb="14" eb="16">
      <t>イドウ</t>
    </rPh>
    <rPh sb="21" eb="22">
      <t>ガツ</t>
    </rPh>
    <rPh sb="24" eb="25">
      <t>ニチ</t>
    </rPh>
    <rPh sb="27" eb="32">
      <t>ジョセイタイショウガイ</t>
    </rPh>
    <rPh sb="34" eb="35">
      <t>ガツ</t>
    </rPh>
    <rPh sb="36" eb="37">
      <t>ニチ</t>
    </rPh>
    <rPh sb="37" eb="39">
      <t>イコウ</t>
    </rPh>
    <rPh sb="40" eb="42">
      <t>シュクシャ</t>
    </rPh>
    <rPh sb="42" eb="43">
      <t>オヨ</t>
    </rPh>
    <rPh sb="44" eb="47">
      <t>ニュウキョシャ</t>
    </rPh>
    <rPh sb="48" eb="50">
      <t>ヘンコウ</t>
    </rPh>
    <rPh sb="51" eb="53">
      <t>ベッシ</t>
    </rPh>
    <rPh sb="55" eb="57">
      <t>シンセイ</t>
    </rPh>
    <phoneticPr fontId="3"/>
  </si>
  <si>
    <t>東京都中野区中野△ー〇ー□　中野ハイツ502号</t>
    <rPh sb="0" eb="3">
      <t>トウキョウト</t>
    </rPh>
    <rPh sb="3" eb="6">
      <t>ナカノク</t>
    </rPh>
    <rPh sb="6" eb="8">
      <t>ナカノ</t>
    </rPh>
    <rPh sb="14" eb="16">
      <t>ナカノ</t>
    </rPh>
    <rPh sb="22" eb="23">
      <t>ゴウ</t>
    </rPh>
    <phoneticPr fontId="3"/>
  </si>
  <si>
    <t>入居者が実績報告時に確定した場合</t>
    <rPh sb="0" eb="3">
      <t>ニュウキョシャ</t>
    </rPh>
    <rPh sb="4" eb="6">
      <t>ジッセキ</t>
    </rPh>
    <rPh sb="6" eb="8">
      <t>ホウコク</t>
    </rPh>
    <rPh sb="8" eb="9">
      <t>ジ</t>
    </rPh>
    <rPh sb="10" eb="12">
      <t>カクテイ</t>
    </rPh>
    <rPh sb="14" eb="16">
      <t>バアイ</t>
    </rPh>
    <phoneticPr fontId="3"/>
  </si>
  <si>
    <t>※交付申請時未定の入居者が実績報告時に確定した場合</t>
    <phoneticPr fontId="3"/>
  </si>
  <si>
    <t>東京都豊島区池袋△ー♢ー〇　池袋第一マンション２０３号室</t>
    <rPh sb="0" eb="3">
      <t>トウキョウト</t>
    </rPh>
    <rPh sb="3" eb="6">
      <t>トシマク</t>
    </rPh>
    <rPh sb="6" eb="8">
      <t>イケブクロ</t>
    </rPh>
    <rPh sb="14" eb="16">
      <t>イケブクロ</t>
    </rPh>
    <rPh sb="16" eb="18">
      <t>ダイイチ</t>
    </rPh>
    <rPh sb="26" eb="28">
      <t>ゴウシツ</t>
    </rPh>
    <phoneticPr fontId="3"/>
  </si>
  <si>
    <t>池田　豊</t>
    <rPh sb="0" eb="2">
      <t>イケダ</t>
    </rPh>
    <rPh sb="3" eb="4">
      <t>ユタカ</t>
    </rPh>
    <phoneticPr fontId="3"/>
  </si>
  <si>
    <t>令和６年度 東京都介護職員宿舎借り上げ支援事業　　</t>
    <rPh sb="6" eb="9">
      <t>トウキョウト</t>
    </rPh>
    <rPh sb="9" eb="11">
      <t>カイゴ</t>
    </rPh>
    <rPh sb="11" eb="13">
      <t>ショクイン</t>
    </rPh>
    <rPh sb="13" eb="15">
      <t>シュクシャ</t>
    </rPh>
    <rPh sb="15" eb="16">
      <t>カ</t>
    </rPh>
    <rPh sb="17" eb="18">
      <t>ア</t>
    </rPh>
    <rPh sb="19" eb="21">
      <t>シエン</t>
    </rPh>
    <rPh sb="21" eb="23">
      <t>ジギョウ</t>
    </rPh>
    <phoneticPr fontId="3"/>
  </si>
  <si>
    <t>事業計画書（宿舎別）</t>
  </si>
  <si>
    <t>福祉避難所名</t>
    <rPh sb="0" eb="6">
      <t>フクシヒナンジョメイ</t>
    </rPh>
    <phoneticPr fontId="3"/>
  </si>
  <si>
    <t>西新宿特別養護老人ホーム</t>
    <rPh sb="0" eb="3">
      <t>ニシシンジュク</t>
    </rPh>
    <rPh sb="3" eb="7">
      <t>トクベツヨウゴ</t>
    </rPh>
    <rPh sb="7" eb="9">
      <t>ロウジン</t>
    </rPh>
    <phoneticPr fontId="3"/>
  </si>
  <si>
    <t>福祉避難所から
宿舎までの距離</t>
    <rPh sb="0" eb="2">
      <t>フクシ</t>
    </rPh>
    <rPh sb="2" eb="5">
      <t>ヒナンジョ</t>
    </rPh>
    <rPh sb="8" eb="10">
      <t>シュクシャ</t>
    </rPh>
    <rPh sb="13" eb="15">
      <t>キョリ</t>
    </rPh>
    <phoneticPr fontId="3"/>
  </si>
  <si>
    <t>　ｋｍ</t>
    <phoneticPr fontId="3"/>
  </si>
  <si>
    <t>賃借料</t>
    <rPh sb="0" eb="1">
      <t>チン</t>
    </rPh>
    <rPh sb="1" eb="2">
      <t>シャク</t>
    </rPh>
    <rPh sb="2" eb="3">
      <t>リョウ</t>
    </rPh>
    <phoneticPr fontId="3"/>
  </si>
  <si>
    <t>助成対象額   ｄ×7/8
 （1,000円未満切捨）</t>
    <rPh sb="0" eb="2">
      <t>ジョセイ</t>
    </rPh>
    <rPh sb="2" eb="4">
      <t>タイショウ</t>
    </rPh>
    <rPh sb="4" eb="5">
      <t>ガク</t>
    </rPh>
    <rPh sb="21" eb="22">
      <t>エン</t>
    </rPh>
    <rPh sb="22" eb="24">
      <t>ミマン</t>
    </rPh>
    <rPh sb="24" eb="26">
      <t>キリス</t>
    </rPh>
    <phoneticPr fontId="3"/>
  </si>
  <si>
    <t>事業所名 ：</t>
    <rPh sb="0" eb="3">
      <t>ジギョウショ</t>
    </rPh>
    <phoneticPr fontId="3"/>
  </si>
  <si>
    <t>令和7年度東京都介護職員宿舎借り上げ支援事業の経費につき、支払い状況は以下のとおりです。</t>
    <rPh sb="0" eb="2">
      <t>レイワ</t>
    </rPh>
    <rPh sb="3" eb="5">
      <t>ネンド</t>
    </rPh>
    <rPh sb="5" eb="8">
      <t>トウキョウト</t>
    </rPh>
    <rPh sb="8" eb="12">
      <t>カイ</t>
    </rPh>
    <rPh sb="12" eb="20">
      <t>シカ</t>
    </rPh>
    <rPh sb="20" eb="22">
      <t>ジギョウ</t>
    </rPh>
    <rPh sb="23" eb="25">
      <t>ケイヒ</t>
    </rPh>
    <rPh sb="29" eb="31">
      <t>シハラ</t>
    </rPh>
    <rPh sb="32" eb="34">
      <t>ジョウキョウ</t>
    </rPh>
    <rPh sb="35" eb="37">
      <t>イカ</t>
    </rPh>
    <phoneticPr fontId="3"/>
  </si>
  <si>
    <t>○○ﾌﾄﾞｳｻﾝ(ｶ</t>
    <phoneticPr fontId="3"/>
  </si>
  <si>
    <t>○○ﾌﾄﾞｳｻﾝ(ｶ　（５月分）
ｶ)××（６月分以降）</t>
    <rPh sb="13" eb="15">
      <t>ガツブン</t>
    </rPh>
    <rPh sb="24" eb="25">
      <t>ブン</t>
    </rPh>
    <phoneticPr fontId="3"/>
  </si>
  <si>
    <t>宿舎別様式上の記載額
【A】</t>
    <rPh sb="0" eb="3">
      <t>シュクシャベツ</t>
    </rPh>
    <rPh sb="3" eb="6">
      <t>ヨウシキジョウ</t>
    </rPh>
    <rPh sb="7" eb="9">
      <t>キサイ</t>
    </rPh>
    <rPh sb="9" eb="10">
      <t>ガク</t>
    </rPh>
    <phoneticPr fontId="3"/>
  </si>
  <si>
    <t>　対象外経費内訳は請求書のとおり</t>
    <phoneticPr fontId="3"/>
  </si>
  <si>
    <t>　対象外経費内訳は請求書のとおり</t>
    <rPh sb="1" eb="6">
      <t>タイショウガイケイヒ</t>
    </rPh>
    <rPh sb="6" eb="8">
      <t>ウチワケ</t>
    </rPh>
    <rPh sb="9" eb="12">
      <t>セイキュウショ</t>
    </rPh>
    <phoneticPr fontId="3"/>
  </si>
  <si>
    <t>　２４時間サポート：330円</t>
    <rPh sb="3" eb="5">
      <t>ジカン</t>
    </rPh>
    <rPh sb="13" eb="14">
      <t>エン</t>
    </rPh>
    <phoneticPr fontId="3"/>
  </si>
  <si>
    <t>　　〃</t>
    <phoneticPr fontId="3"/>
  </si>
  <si>
    <t>年度の途中で賃料の払込先や支払方法を変更した場合は、変更したことが分かる書類（振込先変更に係る通知文や口座振替依頼書等）を経費支払書と共に提出してください。</t>
    <rPh sb="0" eb="2">
      <t>ネンド</t>
    </rPh>
    <rPh sb="3" eb="5">
      <t>トチュウ</t>
    </rPh>
    <rPh sb="6" eb="8">
      <t>チンリョウ</t>
    </rPh>
    <rPh sb="9" eb="12">
      <t>ハライコミサキ</t>
    </rPh>
    <rPh sb="13" eb="17">
      <t>シハライホウホウ</t>
    </rPh>
    <rPh sb="18" eb="20">
      <t>ヘンコウ</t>
    </rPh>
    <rPh sb="22" eb="24">
      <t>バアイ</t>
    </rPh>
    <rPh sb="26" eb="28">
      <t>ヘンコウ</t>
    </rPh>
    <rPh sb="33" eb="34">
      <t>ワ</t>
    </rPh>
    <rPh sb="36" eb="38">
      <t>ショルイ</t>
    </rPh>
    <rPh sb="39" eb="42">
      <t>フリコミサキ</t>
    </rPh>
    <rPh sb="42" eb="44">
      <t>ヘンコウ</t>
    </rPh>
    <rPh sb="45" eb="46">
      <t>カカ</t>
    </rPh>
    <rPh sb="47" eb="50">
      <t>ツウチブン</t>
    </rPh>
    <rPh sb="51" eb="57">
      <t>コウザフリカエイライ</t>
    </rPh>
    <rPh sb="57" eb="58">
      <t>ショ</t>
    </rPh>
    <rPh sb="58" eb="59">
      <t>ナド</t>
    </rPh>
    <rPh sb="61" eb="66">
      <t>ケイヒシハライショ</t>
    </rPh>
    <rPh sb="67" eb="68">
      <t>トモ</t>
    </rPh>
    <rPh sb="69" eb="71">
      <t>テイシュツ</t>
    </rPh>
    <phoneticPr fontId="3"/>
  </si>
  <si>
    <t>〔介護・災害要件なし〕令和7年度</t>
    <rPh sb="4" eb="8">
      <t>サイガイヨウケン</t>
    </rPh>
    <rPh sb="11" eb="13">
      <t>レイワ</t>
    </rPh>
    <rPh sb="14" eb="16">
      <t>ネンド</t>
    </rPh>
    <phoneticPr fontId="3"/>
  </si>
  <si>
    <t>○○ﾌﾄﾞｳｻﾝ(ｶ （５月分）
ｶ)××（６月～１１月分）、ﾁﾝﾘｮｳﾄｳ（１２月分以降）</t>
    <rPh sb="13" eb="14">
      <t>ブン</t>
    </rPh>
    <rPh sb="14" eb="15">
      <t>ブン</t>
    </rPh>
    <rPh sb="23" eb="24">
      <t>ガツ</t>
    </rPh>
    <rPh sb="27" eb="28">
      <t>ガツ</t>
    </rPh>
    <rPh sb="28" eb="29">
      <t>ブン</t>
    </rPh>
    <rPh sb="41" eb="42">
      <t>ガツ</t>
    </rPh>
    <rPh sb="42" eb="43">
      <t>ブン</t>
    </rPh>
    <rPh sb="43" eb="45">
      <t>イコウ</t>
    </rPh>
    <phoneticPr fontId="3"/>
  </si>
  <si>
    <t>　24時間サポート：330円</t>
    <rPh sb="3" eb="5">
      <t>ジカン</t>
    </rPh>
    <rPh sb="13" eb="14">
      <t>エン</t>
    </rPh>
    <phoneticPr fontId="3"/>
  </si>
  <si>
    <t>〃</t>
    <phoneticPr fontId="3"/>
  </si>
  <si>
    <t>24時間サポート：330円
口座引落手数料：330円</t>
    <rPh sb="2" eb="4">
      <t>ジカン</t>
    </rPh>
    <rPh sb="12" eb="13">
      <t>エン</t>
    </rPh>
    <rPh sb="14" eb="16">
      <t>コウザ</t>
    </rPh>
    <rPh sb="16" eb="17">
      <t>ヒ</t>
    </rPh>
    <rPh sb="17" eb="18">
      <t>オ</t>
    </rPh>
    <rPh sb="18" eb="21">
      <t>テスウリョウ</t>
    </rPh>
    <rPh sb="25" eb="26">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</si>
</sst>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411]ggge&quot;年&quot;m&quot;月&quot;d&quot;日&quot;;@"/>
    <numFmt numFmtId="177" formatCode="#"/>
    <numFmt numFmtId="178" formatCode="#,###"/>
    <numFmt numFmtId="179" formatCode="[$-411]ge\.m\.d;@"/>
    <numFmt numFmtId="180" formatCode="General&quot;月&quot;"/>
    <numFmt numFmtId="181" formatCode="0&quot;月&quot;"/>
    <numFmt numFmtId="182" formatCode="#&quot;月分&quot;"/>
  </numFmts>
  <fonts count="76">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13"/>
      <name val="ＭＳ Ｐゴシック"/>
      <family val="3"/>
      <charset val="128"/>
    </font>
    <font>
      <sz val="10"/>
      <name val="ＭＳ Ｐゴシック"/>
      <family val="3"/>
      <charset val="128"/>
    </font>
    <font>
      <sz val="16"/>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1"/>
      <name val="游ゴシック"/>
      <family val="2"/>
      <charset val="128"/>
      <scheme val="minor"/>
    </font>
    <font>
      <sz val="12"/>
      <name val="ＭＳ Ｐゴシック"/>
      <family val="3"/>
      <charset val="128"/>
    </font>
    <font>
      <b/>
      <sz val="10"/>
      <name val="ＭＳ Ｐゴシック"/>
      <family val="3"/>
      <charset val="128"/>
    </font>
    <font>
      <b/>
      <sz val="11"/>
      <name val="ＭＳ Ｐゴシック"/>
      <family val="3"/>
      <charset val="128"/>
    </font>
    <font>
      <sz val="11"/>
      <color theme="1"/>
      <name val="ＭＳ Ｐ明朝"/>
      <family val="1"/>
      <charset val="128"/>
    </font>
    <font>
      <sz val="11"/>
      <color theme="1"/>
      <name val="游ゴシック"/>
      <family val="3"/>
      <charset val="128"/>
      <scheme val="minor"/>
    </font>
    <font>
      <b/>
      <sz val="16"/>
      <color theme="1"/>
      <name val="ＭＳ Ｐ明朝"/>
      <family val="1"/>
      <charset val="128"/>
    </font>
    <font>
      <sz val="12"/>
      <color theme="1"/>
      <name val="ＭＳ Ｐ明朝"/>
      <family val="1"/>
      <charset val="128"/>
    </font>
    <font>
      <sz val="10"/>
      <color theme="1"/>
      <name val="ＭＳ Ｐ明朝"/>
      <family val="1"/>
      <charset val="128"/>
    </font>
    <font>
      <sz val="10"/>
      <name val="游ゴシック"/>
      <family val="3"/>
      <charset val="128"/>
      <scheme val="minor"/>
    </font>
    <font>
      <sz val="14"/>
      <name val="游ゴシック"/>
      <family val="3"/>
      <charset val="128"/>
      <scheme val="minor"/>
    </font>
    <font>
      <sz val="16"/>
      <name val="游ゴシック"/>
      <family val="3"/>
      <charset val="128"/>
      <scheme val="minor"/>
    </font>
    <font>
      <sz val="10"/>
      <name val="ＭＳ Ｐ明朝"/>
      <family val="1"/>
      <charset val="128"/>
    </font>
    <font>
      <sz val="9"/>
      <color theme="1"/>
      <name val="ＭＳ Ｐ明朝"/>
      <family val="1"/>
      <charset val="128"/>
    </font>
    <font>
      <sz val="12"/>
      <color theme="1"/>
      <name val="ＭＳ ゴシック"/>
      <family val="3"/>
      <charset val="128"/>
    </font>
    <font>
      <sz val="10"/>
      <color indexed="81"/>
      <name val="ＭＳ Ｐゴシック"/>
      <family val="3"/>
      <charset val="128"/>
    </font>
    <font>
      <sz val="9"/>
      <color indexed="81"/>
      <name val="MS P ゴシック"/>
      <family val="3"/>
      <charset val="128"/>
    </font>
    <font>
      <b/>
      <sz val="9"/>
      <color indexed="81"/>
      <name val="MS P ゴシック"/>
      <family val="3"/>
      <charset val="128"/>
    </font>
    <font>
      <sz val="11"/>
      <color indexed="81"/>
      <name val="MS P ゴシック"/>
      <family val="3"/>
      <charset val="128"/>
    </font>
    <font>
      <b/>
      <sz val="11"/>
      <color indexed="81"/>
      <name val="ＭＳ Ｐゴシック"/>
      <family val="3"/>
      <charset val="128"/>
    </font>
    <font>
      <b/>
      <sz val="9"/>
      <color indexed="81"/>
      <name val="ＭＳ Ｐゴシック"/>
      <family val="3"/>
      <charset val="128"/>
    </font>
    <font>
      <sz val="9"/>
      <color indexed="81"/>
      <name val="ＭＳ Ｐゴシック"/>
      <family val="3"/>
      <charset val="128"/>
    </font>
    <font>
      <b/>
      <sz val="11"/>
      <color indexed="81"/>
      <name val="MS P ゴシック"/>
      <family val="3"/>
      <charset val="128"/>
    </font>
    <font>
      <sz val="10"/>
      <color indexed="81"/>
      <name val="MS P ゴシック"/>
      <family val="3"/>
      <charset val="128"/>
    </font>
    <font>
      <sz val="11"/>
      <color theme="1"/>
      <name val="ＭＳ Ｐゴシック"/>
      <family val="3"/>
      <charset val="128"/>
    </font>
    <font>
      <b/>
      <sz val="14"/>
      <color theme="1"/>
      <name val="ＭＳ Ｐゴシック"/>
      <family val="3"/>
      <charset val="128"/>
    </font>
    <font>
      <sz val="6"/>
      <name val="游ゴシック"/>
      <family val="3"/>
      <charset val="128"/>
      <scheme val="minor"/>
    </font>
    <font>
      <sz val="9"/>
      <color theme="1"/>
      <name val="ＭＳ Ｐゴシック"/>
      <family val="3"/>
      <charset val="128"/>
    </font>
    <font>
      <b/>
      <sz val="12"/>
      <color theme="1"/>
      <name val="ＭＳ Ｐゴシック"/>
      <family val="3"/>
      <charset val="128"/>
    </font>
    <font>
      <sz val="10"/>
      <color theme="1"/>
      <name val="ＭＳ Ｐゴシック"/>
      <family val="3"/>
      <charset val="128"/>
    </font>
    <font>
      <b/>
      <sz val="11"/>
      <color theme="1"/>
      <name val="ＭＳ Ｐゴシック"/>
      <family val="3"/>
      <charset val="128"/>
    </font>
    <font>
      <b/>
      <sz val="14"/>
      <color theme="1"/>
      <name val="游ゴシック"/>
      <family val="3"/>
      <charset val="128"/>
      <scheme val="minor"/>
    </font>
    <font>
      <b/>
      <sz val="12"/>
      <color theme="1"/>
      <name val="游ゴシック"/>
      <family val="3"/>
      <charset val="128"/>
      <scheme val="minor"/>
    </font>
    <font>
      <sz val="10"/>
      <color theme="1"/>
      <name val="游ゴシック"/>
      <family val="3"/>
      <charset val="128"/>
      <scheme val="minor"/>
    </font>
    <font>
      <sz val="16"/>
      <color theme="1"/>
      <name val="ＭＳ Ｐゴシック"/>
      <family val="3"/>
      <charset val="128"/>
    </font>
    <font>
      <sz val="11"/>
      <color theme="1"/>
      <name val="Segoe UI Symbol"/>
      <family val="3"/>
    </font>
    <font>
      <sz val="12"/>
      <color theme="1"/>
      <name val="ＭＳ Ｐゴシック"/>
      <family val="3"/>
      <charset val="128"/>
    </font>
    <font>
      <sz val="12"/>
      <color theme="1"/>
      <name val="游ゴシック"/>
      <family val="3"/>
      <charset val="128"/>
      <scheme val="minor"/>
    </font>
    <font>
      <sz val="12"/>
      <name val="游ゴシック"/>
      <family val="3"/>
      <charset val="128"/>
      <scheme val="minor"/>
    </font>
    <font>
      <b/>
      <u/>
      <sz val="11"/>
      <name val="ＭＳ Ｐゴシック"/>
      <family val="3"/>
      <charset val="128"/>
    </font>
    <font>
      <sz val="11"/>
      <name val="游ゴシック"/>
      <family val="3"/>
      <charset val="128"/>
      <scheme val="minor"/>
    </font>
    <font>
      <sz val="13"/>
      <color theme="1"/>
      <name val="游ゴシック"/>
      <family val="3"/>
      <charset val="128"/>
      <scheme val="minor"/>
    </font>
    <font>
      <shadow/>
      <u/>
      <sz val="20"/>
      <color rgb="FF000000"/>
      <name val="HGP創英角ﾎﾟｯﾌﾟ体"/>
      <family val="3"/>
      <charset val="128"/>
    </font>
    <font>
      <sz val="16"/>
      <color rgb="FF0070C0"/>
      <name val="HG丸ｺﾞｼｯｸM-PRO"/>
      <family val="3"/>
      <charset val="128"/>
    </font>
    <font>
      <sz val="14"/>
      <color rgb="FF0070C0"/>
      <name val="HG丸ｺﾞｼｯｸM-PRO"/>
      <family val="3"/>
      <charset val="128"/>
    </font>
    <font>
      <sz val="14"/>
      <color theme="4" tint="-0.249977111117893"/>
      <name val="HG丸ｺﾞｼｯｸM-PRO"/>
      <family val="3"/>
      <charset val="128"/>
    </font>
    <font>
      <sz val="12"/>
      <color rgb="FF0070C0"/>
      <name val="HG丸ｺﾞｼｯｸM-PRO"/>
      <family val="3"/>
      <charset val="128"/>
    </font>
    <font>
      <sz val="16"/>
      <name val="HGP創英角ﾎﾟｯﾌﾟ体"/>
      <family val="3"/>
      <charset val="128"/>
    </font>
    <font>
      <sz val="12"/>
      <color rgb="FF0070C0"/>
      <name val="ＭＳ Ｐゴシック"/>
      <family val="3"/>
      <charset val="128"/>
    </font>
    <font>
      <sz val="10"/>
      <color rgb="FF0070C0"/>
      <name val="ＭＳ Ｐゴシック"/>
      <family val="3"/>
      <charset val="128"/>
    </font>
    <font>
      <sz val="20"/>
      <color rgb="FF0070C0"/>
      <name val="HG丸ｺﾞｼｯｸM-PRO"/>
      <family val="3"/>
      <charset val="128"/>
    </font>
    <font>
      <shadow/>
      <u/>
      <sz val="20"/>
      <name val="HGP創英角ﾎﾟｯﾌﾟ体"/>
      <family val="3"/>
      <charset val="128"/>
    </font>
    <font>
      <shadow/>
      <sz val="16"/>
      <color rgb="FF000000"/>
      <name val="HGP創英角ﾎﾟｯﾌﾟ体"/>
      <family val="3"/>
      <charset val="128"/>
    </font>
    <font>
      <sz val="14"/>
      <color rgb="FFC00000"/>
      <name val="HG丸ｺﾞｼｯｸM-PRO"/>
      <family val="3"/>
      <charset val="128"/>
    </font>
    <font>
      <sz val="14"/>
      <color rgb="FFFF0000"/>
      <name val="HG丸ｺﾞｼｯｸM-PRO"/>
      <family val="3"/>
      <charset val="128"/>
    </font>
    <font>
      <sz val="12"/>
      <color rgb="FFCC0000"/>
      <name val="HG丸ｺﾞｼｯｸM-PRO"/>
      <family val="3"/>
      <charset val="128"/>
    </font>
    <font>
      <shadow/>
      <u/>
      <sz val="22"/>
      <color rgb="FF000000"/>
      <name val="HGP創英角ﾎﾟｯﾌﾟ体"/>
      <family val="3"/>
      <charset val="128"/>
    </font>
    <font>
      <shadow/>
      <sz val="18"/>
      <color rgb="FF000000"/>
      <name val="HGP創英角ﾎﾟｯﾌﾟ体"/>
      <family val="3"/>
      <charset val="128"/>
    </font>
    <font>
      <sz val="12.5"/>
      <color rgb="FF0070C0"/>
      <name val="HG丸ｺﾞｼｯｸM-PRO"/>
      <family val="3"/>
      <charset val="128"/>
    </font>
    <font>
      <sz val="12"/>
      <color rgb="FFC00000"/>
      <name val="HG丸ｺﾞｼｯｸM-PRO"/>
      <family val="3"/>
      <charset val="128"/>
    </font>
    <font>
      <u/>
      <sz val="11"/>
      <color theme="10"/>
      <name val="游ゴシック"/>
      <family val="2"/>
      <charset val="128"/>
      <scheme val="minor"/>
    </font>
    <font>
      <sz val="11"/>
      <color rgb="FF0070C0"/>
      <name val="HG丸ｺﾞｼｯｸM-PRO"/>
      <family val="3"/>
      <charset val="128"/>
    </font>
    <font>
      <sz val="10"/>
      <color rgb="FF0070C0"/>
      <name val="HG丸ｺﾞｼｯｸM-PRO"/>
      <family val="3"/>
      <charset val="128"/>
    </font>
    <font>
      <sz val="9"/>
      <color rgb="FF0070C0"/>
      <name val="HG丸ｺﾞｼｯｸM-PRO"/>
      <family val="3"/>
      <charset val="128"/>
    </font>
    <font>
      <sz val="10"/>
      <color rgb="FFFF0000"/>
      <name val="HG丸ｺﾞｼｯｸM-PRO"/>
      <family val="3"/>
      <charset val="128"/>
    </font>
    <font>
      <sz val="11"/>
      <color rgb="FFFF0000"/>
      <name val="HG丸ｺﾞｼｯｸM-PRO"/>
      <family val="3"/>
      <charset val="128"/>
    </font>
  </fonts>
  <fills count="9">
    <fill>
      <patternFill patternType="none"/>
    </fill>
    <fill>
      <patternFill patternType="gray125"/>
    </fill>
    <fill>
      <patternFill patternType="solid">
        <fgColor rgb="FFFFFFCC"/>
        <bgColor indexed="64"/>
      </patternFill>
    </fill>
    <fill>
      <patternFill patternType="solid">
        <fgColor rgb="FFFFFFDC"/>
        <bgColor indexed="64"/>
      </patternFill>
    </fill>
    <fill>
      <patternFill patternType="solid">
        <fgColor rgb="FFFFFFE1"/>
        <bgColor indexed="64"/>
      </patternFill>
    </fill>
    <fill>
      <patternFill patternType="solid">
        <fgColor rgb="FFFFCCFF"/>
        <bgColor indexed="64"/>
      </patternFill>
    </fill>
    <fill>
      <patternFill patternType="solid">
        <fgColor rgb="FFFFFF00"/>
        <bgColor indexed="64"/>
      </patternFill>
    </fill>
    <fill>
      <patternFill patternType="solid">
        <fgColor theme="1"/>
        <bgColor indexed="64"/>
      </patternFill>
    </fill>
    <fill>
      <patternFill patternType="solid">
        <fgColor rgb="FFCCFFCC"/>
        <bgColor indexed="64"/>
      </patternFill>
    </fill>
  </fills>
  <borders count="9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medium">
        <color auto="1"/>
      </left>
      <right style="medium">
        <color indexed="64"/>
      </right>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auto="1"/>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right/>
      <top/>
      <bottom style="double">
        <color indexed="64"/>
      </bottom>
      <diagonal/>
    </border>
    <border>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medium">
        <color indexed="64"/>
      </top>
      <bottom style="double">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15" fillId="0" borderId="0">
      <alignment vertical="center"/>
    </xf>
    <xf numFmtId="38" fontId="15" fillId="0" borderId="0" applyFont="0" applyFill="0" applyBorder="0" applyAlignment="0" applyProtection="0">
      <alignment vertical="center"/>
    </xf>
    <xf numFmtId="0" fontId="70" fillId="0" borderId="0" applyNumberFormat="0" applyFill="0" applyBorder="0" applyAlignment="0" applyProtection="0">
      <alignment vertical="center"/>
    </xf>
  </cellStyleXfs>
  <cellXfs count="48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vertical="center" wrapText="1"/>
    </xf>
    <xf numFmtId="0" fontId="4" fillId="0" borderId="0" xfId="0" applyFont="1">
      <alignment vertical="center"/>
    </xf>
    <xf numFmtId="0" fontId="4" fillId="0" borderId="0" xfId="0" applyFont="1" applyAlignment="1">
      <alignment horizontal="left" vertical="center"/>
    </xf>
    <xf numFmtId="0" fontId="5" fillId="0" borderId="0" xfId="0" applyFont="1">
      <alignment vertical="center"/>
    </xf>
    <xf numFmtId="0" fontId="5" fillId="0" borderId="1" xfId="0" applyFont="1" applyBorder="1" applyAlignment="1">
      <alignment horizontal="center" vertical="center"/>
    </xf>
    <xf numFmtId="0" fontId="2" fillId="0" borderId="2" xfId="0" applyFont="1" applyBorder="1" applyAlignment="1">
      <alignment horizontal="center" vertical="center"/>
    </xf>
    <xf numFmtId="0" fontId="6" fillId="0" borderId="0" xfId="0" applyFont="1">
      <alignment vertical="center"/>
    </xf>
    <xf numFmtId="0" fontId="7" fillId="0" borderId="1"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6" fillId="0" borderId="0" xfId="0" applyFont="1" applyAlignment="1">
      <alignment horizontal="right" vertical="center"/>
    </xf>
    <xf numFmtId="0" fontId="6" fillId="0" borderId="0" xfId="0" applyFont="1" applyAlignment="1">
      <alignment horizontal="left" vertical="center"/>
    </xf>
    <xf numFmtId="0" fontId="7" fillId="0" borderId="0" xfId="0" applyFont="1" applyAlignment="1">
      <alignment horizontal="center" vertical="center"/>
    </xf>
    <xf numFmtId="0" fontId="2" fillId="0" borderId="3" xfId="0" applyFont="1" applyBorder="1">
      <alignment vertical="center"/>
    </xf>
    <xf numFmtId="0" fontId="2" fillId="0" borderId="4" xfId="0" applyFont="1" applyBorder="1" applyAlignment="1">
      <alignment horizontal="center" vertical="center" wrapText="1"/>
    </xf>
    <xf numFmtId="0" fontId="2" fillId="0" borderId="12" xfId="0" applyFont="1" applyBorder="1" applyAlignment="1">
      <alignment horizontal="center" vertical="center" wrapText="1"/>
    </xf>
    <xf numFmtId="176" fontId="2" fillId="0" borderId="0" xfId="0" applyNumberFormat="1" applyFont="1" applyAlignment="1">
      <alignment horizontal="left" vertical="center"/>
    </xf>
    <xf numFmtId="0" fontId="5" fillId="0" borderId="22" xfId="0" applyFont="1" applyBorder="1" applyAlignment="1">
      <alignment horizontal="center" vertical="center"/>
    </xf>
    <xf numFmtId="0" fontId="10" fillId="0" borderId="0" xfId="0" applyFont="1">
      <alignment vertical="center"/>
    </xf>
    <xf numFmtId="0" fontId="5" fillId="0" borderId="27" xfId="0" applyFont="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right" vertical="center"/>
    </xf>
    <xf numFmtId="0" fontId="11" fillId="0" borderId="0" xfId="0" applyFont="1">
      <alignment vertical="center"/>
    </xf>
    <xf numFmtId="0" fontId="2" fillId="0" borderId="0" xfId="0" applyFont="1" applyAlignment="1">
      <alignment horizontal="center" vertical="center"/>
    </xf>
    <xf numFmtId="0" fontId="5" fillId="0" borderId="0" xfId="0" applyFont="1" applyAlignment="1">
      <alignment horizontal="left" vertical="center"/>
    </xf>
    <xf numFmtId="0" fontId="5" fillId="0" borderId="32" xfId="0" applyFont="1" applyBorder="1" applyAlignment="1">
      <alignment horizontal="left" vertical="center" wrapText="1"/>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35" xfId="0" applyFont="1" applyBorder="1" applyAlignment="1">
      <alignment horizontal="center" vertical="center"/>
    </xf>
    <xf numFmtId="38" fontId="5" fillId="0" borderId="39" xfId="1" applyFont="1" applyFill="1" applyBorder="1" applyAlignment="1" applyProtection="1">
      <alignment horizontal="right" vertical="center"/>
      <protection locked="0"/>
    </xf>
    <xf numFmtId="38" fontId="5" fillId="2" borderId="40" xfId="1" applyFont="1" applyFill="1" applyBorder="1" applyAlignment="1">
      <alignment horizontal="right" vertical="center"/>
    </xf>
    <xf numFmtId="38" fontId="5" fillId="0" borderId="41" xfId="1" applyFont="1" applyFill="1" applyBorder="1" applyAlignment="1" applyProtection="1">
      <alignment horizontal="right" vertical="center"/>
      <protection locked="0"/>
    </xf>
    <xf numFmtId="38" fontId="5" fillId="2" borderId="42" xfId="1" applyFont="1" applyFill="1" applyBorder="1" applyAlignment="1">
      <alignment horizontal="right" vertical="center"/>
    </xf>
    <xf numFmtId="0" fontId="5" fillId="0" borderId="13" xfId="0" applyFont="1" applyBorder="1" applyAlignment="1">
      <alignment horizontal="center" vertical="center" wrapText="1"/>
    </xf>
    <xf numFmtId="38" fontId="5" fillId="0" borderId="1" xfId="1" applyFont="1" applyFill="1" applyBorder="1" applyAlignment="1" applyProtection="1">
      <alignment horizontal="right" vertical="center"/>
      <protection locked="0"/>
    </xf>
    <xf numFmtId="38" fontId="5" fillId="2" borderId="49" xfId="1" applyFont="1" applyFill="1" applyBorder="1" applyAlignment="1">
      <alignment horizontal="right" vertical="center"/>
    </xf>
    <xf numFmtId="38" fontId="5" fillId="2" borderId="50" xfId="1" applyFont="1" applyFill="1" applyBorder="1" applyAlignment="1">
      <alignment horizontal="right" vertical="center"/>
    </xf>
    <xf numFmtId="38" fontId="5" fillId="2" borderId="51" xfId="1" applyFont="1" applyFill="1" applyBorder="1" applyAlignment="1">
      <alignment horizontal="right" vertical="center"/>
    </xf>
    <xf numFmtId="38" fontId="5" fillId="2" borderId="41" xfId="1" applyFont="1" applyFill="1" applyBorder="1" applyAlignment="1">
      <alignment horizontal="right" vertical="center"/>
    </xf>
    <xf numFmtId="38" fontId="5" fillId="2" borderId="52" xfId="1" applyFont="1" applyFill="1" applyBorder="1" applyAlignment="1">
      <alignment horizontal="right" vertical="center"/>
    </xf>
    <xf numFmtId="38" fontId="5" fillId="0" borderId="42" xfId="1" applyFont="1" applyFill="1" applyBorder="1" applyAlignment="1">
      <alignment horizontal="center" vertical="center"/>
    </xf>
    <xf numFmtId="38" fontId="5" fillId="2" borderId="55" xfId="1" applyFont="1" applyFill="1" applyBorder="1" applyAlignment="1">
      <alignment horizontal="right" vertical="center"/>
    </xf>
    <xf numFmtId="38" fontId="5" fillId="2" borderId="56" xfId="1" applyFont="1" applyFill="1" applyBorder="1" applyAlignment="1">
      <alignment horizontal="right" vertical="center"/>
    </xf>
    <xf numFmtId="38" fontId="5" fillId="2" borderId="57" xfId="1" applyFont="1" applyFill="1" applyBorder="1" applyAlignment="1">
      <alignment horizontal="right" vertical="center"/>
    </xf>
    <xf numFmtId="38" fontId="5" fillId="0" borderId="58" xfId="1" applyFont="1" applyFill="1" applyBorder="1" applyAlignment="1">
      <alignment horizontal="center" vertical="center"/>
    </xf>
    <xf numFmtId="38" fontId="5" fillId="2" borderId="61" xfId="1" applyFont="1" applyFill="1" applyBorder="1" applyAlignment="1">
      <alignment horizontal="right" vertical="center"/>
    </xf>
    <xf numFmtId="38" fontId="5" fillId="2" borderId="62" xfId="1" applyFont="1" applyFill="1" applyBorder="1" applyAlignment="1">
      <alignment horizontal="right" vertical="center"/>
    </xf>
    <xf numFmtId="38" fontId="5" fillId="2" borderId="63" xfId="1" applyFont="1" applyFill="1" applyBorder="1" applyAlignment="1">
      <alignment horizontal="right" vertical="center"/>
    </xf>
    <xf numFmtId="0" fontId="5" fillId="0" borderId="47" xfId="0" applyFont="1" applyBorder="1" applyAlignment="1">
      <alignment vertical="top"/>
    </xf>
    <xf numFmtId="0" fontId="13" fillId="0" borderId="0" xfId="0" applyFont="1">
      <alignment vertical="center"/>
    </xf>
    <xf numFmtId="0" fontId="2" fillId="0" borderId="0" xfId="0" applyFont="1" applyAlignment="1">
      <alignment horizontal="right"/>
    </xf>
    <xf numFmtId="0" fontId="14" fillId="0" borderId="0" xfId="0" applyFont="1">
      <alignment vertical="center"/>
    </xf>
    <xf numFmtId="0" fontId="15" fillId="0" borderId="0" xfId="0" applyFont="1" applyAlignment="1">
      <alignment horizontal="right" vertical="top"/>
    </xf>
    <xf numFmtId="0" fontId="14" fillId="0" borderId="0" xfId="0" applyFont="1" applyAlignment="1"/>
    <xf numFmtId="0" fontId="14" fillId="0" borderId="16" xfId="0" applyFont="1" applyBorder="1" applyAlignment="1">
      <alignment vertical="center" wrapText="1"/>
    </xf>
    <xf numFmtId="0" fontId="14" fillId="0" borderId="0" xfId="0" applyFont="1" applyAlignment="1">
      <alignment horizontal="right" vertical="center"/>
    </xf>
    <xf numFmtId="0" fontId="14" fillId="0" borderId="0" xfId="0" applyFont="1" applyAlignment="1">
      <alignment horizontal="center" vertical="center" wrapText="1"/>
    </xf>
    <xf numFmtId="0" fontId="17" fillId="0" borderId="0" xfId="0" applyFont="1" applyAlignment="1">
      <alignment horizontal="center" vertical="center" wrapText="1"/>
    </xf>
    <xf numFmtId="0" fontId="19" fillId="0" borderId="1" xfId="0" applyFont="1" applyBorder="1" applyAlignment="1">
      <alignment horizontal="center" vertical="center"/>
    </xf>
    <xf numFmtId="0" fontId="10" fillId="0" borderId="2" xfId="0" applyFont="1" applyBorder="1" applyAlignment="1">
      <alignment horizontal="center" vertical="center"/>
    </xf>
    <xf numFmtId="177" fontId="20" fillId="3" borderId="1" xfId="0" applyNumberFormat="1" applyFont="1" applyFill="1" applyBorder="1" applyAlignment="1">
      <alignment horizontal="center" vertical="center"/>
    </xf>
    <xf numFmtId="177" fontId="20" fillId="3" borderId="2" xfId="0" applyNumberFormat="1" applyFont="1" applyFill="1" applyBorder="1" applyAlignment="1">
      <alignment horizontal="center" vertical="center"/>
    </xf>
    <xf numFmtId="0" fontId="14" fillId="0" borderId="0" xfId="0" applyFont="1" applyAlignment="1">
      <alignment horizontal="center" vertical="center"/>
    </xf>
    <xf numFmtId="0" fontId="21" fillId="0" borderId="0" xfId="0" applyFont="1" applyAlignment="1">
      <alignment horizontal="center" vertical="center"/>
    </xf>
    <xf numFmtId="0" fontId="20" fillId="0" borderId="0" xfId="0" applyFont="1" applyAlignment="1">
      <alignment horizontal="center" vertical="center"/>
    </xf>
    <xf numFmtId="0" fontId="17" fillId="0" borderId="0" xfId="0" applyFont="1" applyAlignment="1">
      <alignment horizontal="left" vertical="top"/>
    </xf>
    <xf numFmtId="0" fontId="18" fillId="0" borderId="32" xfId="0" applyFont="1" applyBorder="1" applyAlignment="1">
      <alignment vertical="center" wrapText="1"/>
    </xf>
    <xf numFmtId="0" fontId="18" fillId="0" borderId="0" xfId="0" applyFont="1" applyAlignment="1">
      <alignment vertical="center" wrapText="1"/>
    </xf>
    <xf numFmtId="178" fontId="0" fillId="0" borderId="0" xfId="0" applyNumberFormat="1" applyAlignment="1">
      <alignment horizontal="right" vertical="center"/>
    </xf>
    <xf numFmtId="0" fontId="18" fillId="0" borderId="66" xfId="0" applyFont="1" applyBorder="1" applyAlignment="1">
      <alignment horizontal="center" vertical="center" wrapText="1"/>
    </xf>
    <xf numFmtId="0" fontId="23" fillId="0" borderId="66" xfId="0" applyFont="1" applyBorder="1" applyAlignment="1">
      <alignment horizontal="center" vertical="center" wrapText="1"/>
    </xf>
    <xf numFmtId="0" fontId="18" fillId="0" borderId="70" xfId="0" applyFont="1" applyBorder="1" applyAlignment="1">
      <alignment horizontal="center" vertical="center" wrapText="1"/>
    </xf>
    <xf numFmtId="179" fontId="18" fillId="0" borderId="26" xfId="0" applyNumberFormat="1" applyFont="1" applyBorder="1" applyProtection="1">
      <alignment vertical="center"/>
      <protection locked="0"/>
    </xf>
    <xf numFmtId="38" fontId="14" fillId="4" borderId="74" xfId="1" applyFont="1" applyFill="1" applyBorder="1">
      <alignment vertical="center"/>
    </xf>
    <xf numFmtId="38" fontId="14" fillId="0" borderId="31" xfId="1" applyFont="1" applyFill="1" applyBorder="1" applyProtection="1">
      <alignment vertical="center"/>
      <protection locked="0"/>
    </xf>
    <xf numFmtId="179" fontId="18" fillId="0" borderId="0" xfId="0" applyNumberFormat="1" applyFont="1">
      <alignment vertical="center"/>
    </xf>
    <xf numFmtId="0" fontId="18" fillId="0" borderId="0" xfId="0" applyFont="1" applyAlignment="1">
      <alignment horizontal="center" vertical="center" wrapText="1" shrinkToFit="1"/>
    </xf>
    <xf numFmtId="38" fontId="14" fillId="0" borderId="0" xfId="1" applyFont="1" applyFill="1" applyBorder="1" applyAlignment="1">
      <alignment horizontal="right" vertical="center"/>
    </xf>
    <xf numFmtId="0" fontId="18" fillId="0" borderId="82" xfId="0" applyFont="1" applyBorder="1" applyAlignment="1">
      <alignment horizontal="center" vertical="center" wrapText="1"/>
    </xf>
    <xf numFmtId="179" fontId="18" fillId="0" borderId="85" xfId="0" applyNumberFormat="1" applyFont="1" applyBorder="1" applyProtection="1">
      <alignment vertical="center"/>
      <protection locked="0"/>
    </xf>
    <xf numFmtId="180" fontId="14" fillId="4" borderId="45" xfId="0" applyNumberFormat="1" applyFont="1" applyFill="1" applyBorder="1" applyAlignment="1">
      <alignment horizontal="center" vertical="center" wrapText="1" shrinkToFit="1"/>
    </xf>
    <xf numFmtId="38" fontId="14" fillId="3" borderId="45" xfId="1" applyFont="1" applyFill="1" applyBorder="1">
      <alignment vertical="center"/>
    </xf>
    <xf numFmtId="38" fontId="14" fillId="4" borderId="42" xfId="1" applyFont="1" applyFill="1" applyBorder="1">
      <alignment vertical="center"/>
    </xf>
    <xf numFmtId="38" fontId="14" fillId="4" borderId="33" xfId="1" applyFont="1" applyFill="1" applyBorder="1">
      <alignment vertical="center"/>
    </xf>
    <xf numFmtId="38" fontId="14" fillId="0" borderId="64" xfId="1" applyFont="1" applyFill="1" applyBorder="1" applyProtection="1">
      <alignment vertical="center"/>
      <protection locked="0"/>
    </xf>
    <xf numFmtId="179" fontId="18" fillId="0" borderId="2" xfId="0" applyNumberFormat="1" applyFont="1" applyBorder="1" applyProtection="1">
      <alignment vertical="center"/>
      <protection locked="0"/>
    </xf>
    <xf numFmtId="38" fontId="14" fillId="3" borderId="41" xfId="1" applyFont="1" applyFill="1" applyBorder="1">
      <alignment vertical="center"/>
    </xf>
    <xf numFmtId="179" fontId="18" fillId="0" borderId="86" xfId="0" applyNumberFormat="1" applyFont="1" applyBorder="1" applyProtection="1">
      <alignment vertical="center"/>
      <protection locked="0"/>
    </xf>
    <xf numFmtId="180" fontId="14" fillId="4" borderId="49" xfId="0" applyNumberFormat="1" applyFont="1" applyFill="1" applyBorder="1" applyAlignment="1">
      <alignment horizontal="center" vertical="center" wrapText="1" shrinkToFit="1"/>
    </xf>
    <xf numFmtId="38" fontId="14" fillId="3" borderId="49" xfId="1" applyFont="1" applyFill="1" applyBorder="1">
      <alignment vertical="center"/>
    </xf>
    <xf numFmtId="38" fontId="14" fillId="4" borderId="51" xfId="1" applyFont="1" applyFill="1" applyBorder="1">
      <alignment vertical="center"/>
    </xf>
    <xf numFmtId="38" fontId="14" fillId="4" borderId="29" xfId="1" applyFont="1" applyFill="1" applyBorder="1">
      <alignment vertical="center"/>
    </xf>
    <xf numFmtId="38" fontId="14" fillId="0" borderId="50" xfId="1" applyFont="1" applyFill="1" applyBorder="1" applyProtection="1">
      <alignment vertical="center"/>
      <protection locked="0"/>
    </xf>
    <xf numFmtId="0" fontId="24" fillId="0" borderId="0" xfId="0" applyFont="1">
      <alignment vertical="center"/>
    </xf>
    <xf numFmtId="0" fontId="18" fillId="0" borderId="0" xfId="0" applyFont="1" applyAlignment="1">
      <alignment vertical="top" wrapText="1"/>
    </xf>
    <xf numFmtId="0" fontId="18" fillId="0" borderId="0" xfId="0" applyFont="1" applyAlignment="1">
      <alignment horizontal="right" vertical="top" wrapText="1"/>
    </xf>
    <xf numFmtId="0" fontId="14" fillId="0" borderId="0" xfId="0" applyFont="1" applyAlignment="1">
      <alignment horizontal="right" vertical="top"/>
    </xf>
    <xf numFmtId="0" fontId="0" fillId="0" borderId="0" xfId="0" applyAlignment="1">
      <alignment horizontal="right" vertical="center"/>
    </xf>
    <xf numFmtId="0" fontId="34" fillId="0" borderId="0" xfId="0" applyFont="1">
      <alignment vertical="center"/>
    </xf>
    <xf numFmtId="0" fontId="34" fillId="5" borderId="0" xfId="0" applyFont="1" applyFill="1">
      <alignment vertical="center"/>
    </xf>
    <xf numFmtId="0" fontId="35" fillId="0" borderId="0" xfId="2" applyFont="1">
      <alignment vertical="center"/>
    </xf>
    <xf numFmtId="0" fontId="37" fillId="0" borderId="0" xfId="0" applyFont="1" applyAlignment="1">
      <alignment vertical="center" wrapText="1"/>
    </xf>
    <xf numFmtId="0" fontId="37" fillId="0" borderId="0" xfId="0" applyFont="1">
      <alignment vertical="center"/>
    </xf>
    <xf numFmtId="0" fontId="38" fillId="0" borderId="0" xfId="2" applyFont="1">
      <alignment vertical="center"/>
    </xf>
    <xf numFmtId="0" fontId="39" fillId="0" borderId="0" xfId="0" applyFont="1" applyAlignment="1">
      <alignment horizontal="left" vertical="center"/>
    </xf>
    <xf numFmtId="0" fontId="34" fillId="0" borderId="89" xfId="0" applyFont="1" applyBorder="1">
      <alignment vertical="center"/>
    </xf>
    <xf numFmtId="0" fontId="39" fillId="0" borderId="0" xfId="0" applyFont="1">
      <alignment vertical="center"/>
    </xf>
    <xf numFmtId="0" fontId="39" fillId="0" borderId="0" xfId="0" applyFont="1" applyAlignment="1">
      <alignment horizontal="center" vertical="center"/>
    </xf>
    <xf numFmtId="0" fontId="38" fillId="0" borderId="0" xfId="0" applyFont="1">
      <alignment vertical="center"/>
    </xf>
    <xf numFmtId="14" fontId="34" fillId="0" borderId="0" xfId="0" applyNumberFormat="1" applyFont="1">
      <alignment vertical="center"/>
    </xf>
    <xf numFmtId="0" fontId="40" fillId="0" borderId="0" xfId="0" applyFont="1">
      <alignment vertical="center"/>
    </xf>
    <xf numFmtId="0" fontId="15" fillId="0" borderId="0" xfId="2">
      <alignment vertical="center"/>
    </xf>
    <xf numFmtId="0" fontId="41" fillId="0" borderId="0" xfId="2" applyFont="1">
      <alignment vertical="center"/>
    </xf>
    <xf numFmtId="0" fontId="15" fillId="5" borderId="0" xfId="2" applyFill="1">
      <alignment vertical="center"/>
    </xf>
    <xf numFmtId="0" fontId="42" fillId="0" borderId="0" xfId="2" applyFont="1">
      <alignment vertical="center"/>
    </xf>
    <xf numFmtId="0" fontId="15" fillId="0" borderId="0" xfId="2" applyAlignment="1">
      <alignment horizontal="center" vertical="center"/>
    </xf>
    <xf numFmtId="0" fontId="15" fillId="5" borderId="32" xfId="2" applyFill="1" applyBorder="1" applyAlignment="1" applyProtection="1">
      <alignment horizontal="center" vertical="center"/>
      <protection locked="0"/>
    </xf>
    <xf numFmtId="0" fontId="15" fillId="0" borderId="32" xfId="2" applyBorder="1" applyAlignment="1">
      <alignment horizontal="center" vertical="center"/>
    </xf>
    <xf numFmtId="0" fontId="15" fillId="0" borderId="41" xfId="2" applyBorder="1">
      <alignment vertical="center"/>
    </xf>
    <xf numFmtId="181" fontId="15" fillId="0" borderId="41" xfId="2" applyNumberFormat="1" applyBorder="1">
      <alignment vertical="center"/>
    </xf>
    <xf numFmtId="0" fontId="15" fillId="0" borderId="0" xfId="2" applyAlignment="1" applyProtection="1">
      <alignment horizontal="center" vertical="center"/>
      <protection locked="0"/>
    </xf>
    <xf numFmtId="0" fontId="15" fillId="0" borderId="90" xfId="2" applyBorder="1">
      <alignment vertical="center"/>
    </xf>
    <xf numFmtId="38" fontId="0" fillId="5" borderId="91" xfId="3" applyFont="1" applyFill="1" applyBorder="1" applyProtection="1">
      <alignment vertical="center"/>
      <protection locked="0"/>
    </xf>
    <xf numFmtId="38" fontId="0" fillId="0" borderId="0" xfId="3" applyFont="1">
      <alignment vertical="center"/>
    </xf>
    <xf numFmtId="0" fontId="15" fillId="0" borderId="86" xfId="2" applyBorder="1">
      <alignment vertical="center"/>
    </xf>
    <xf numFmtId="38" fontId="0" fillId="5" borderId="92" xfId="3" applyFont="1" applyFill="1" applyBorder="1" applyProtection="1">
      <alignment vertical="center"/>
      <protection locked="0"/>
    </xf>
    <xf numFmtId="0" fontId="15" fillId="0" borderId="88" xfId="2" applyBorder="1">
      <alignment vertical="center"/>
    </xf>
    <xf numFmtId="0" fontId="15" fillId="0" borderId="12" xfId="2" applyBorder="1">
      <alignment vertical="center"/>
    </xf>
    <xf numFmtId="0" fontId="15" fillId="0" borderId="72" xfId="2" applyBorder="1">
      <alignment vertical="center"/>
    </xf>
    <xf numFmtId="181" fontId="15" fillId="0" borderId="0" xfId="2" applyNumberFormat="1">
      <alignment vertical="center"/>
    </xf>
    <xf numFmtId="0" fontId="15" fillId="0" borderId="89" xfId="2" applyBorder="1">
      <alignment vertical="center"/>
    </xf>
    <xf numFmtId="182" fontId="15" fillId="0" borderId="0" xfId="2" applyNumberFormat="1" applyAlignment="1">
      <alignment horizontal="center" vertical="center"/>
    </xf>
    <xf numFmtId="0" fontId="15" fillId="0" borderId="3" xfId="2" applyBorder="1">
      <alignment vertical="center"/>
    </xf>
    <xf numFmtId="0" fontId="15" fillId="0" borderId="41" xfId="2" applyBorder="1" applyAlignment="1">
      <alignment horizontal="center" vertical="center"/>
    </xf>
    <xf numFmtId="38" fontId="0" fillId="0" borderId="41" xfId="3" applyFont="1" applyBorder="1">
      <alignment vertical="center"/>
    </xf>
    <xf numFmtId="0" fontId="15" fillId="6" borderId="90" xfId="2" applyFill="1" applyBorder="1">
      <alignment vertical="center"/>
    </xf>
    <xf numFmtId="38" fontId="0" fillId="6" borderId="91" xfId="3" applyFont="1" applyFill="1" applyBorder="1">
      <alignment vertical="center"/>
    </xf>
    <xf numFmtId="0" fontId="15" fillId="6" borderId="86" xfId="2" applyFill="1" applyBorder="1">
      <alignment vertical="center"/>
    </xf>
    <xf numFmtId="38" fontId="0" fillId="6" borderId="92" xfId="3" applyFont="1" applyFill="1" applyBorder="1">
      <alignment vertical="center"/>
    </xf>
    <xf numFmtId="0" fontId="15" fillId="0" borderId="47" xfId="2" applyBorder="1">
      <alignment vertical="center"/>
    </xf>
    <xf numFmtId="0" fontId="15" fillId="0" borderId="32" xfId="2" applyBorder="1">
      <alignment vertical="center"/>
    </xf>
    <xf numFmtId="0" fontId="15" fillId="0" borderId="27" xfId="2" applyBorder="1">
      <alignment vertical="center"/>
    </xf>
    <xf numFmtId="0" fontId="43" fillId="0" borderId="0" xfId="2" applyFont="1" applyAlignment="1">
      <alignment vertical="top"/>
    </xf>
    <xf numFmtId="0" fontId="0" fillId="0" borderId="0" xfId="0" applyAlignment="1">
      <alignment horizontal="center" vertical="center"/>
    </xf>
    <xf numFmtId="0" fontId="34" fillId="0" borderId="0" xfId="0" applyFont="1" applyAlignment="1">
      <alignment horizontal="center" vertical="center"/>
    </xf>
    <xf numFmtId="0" fontId="44" fillId="0" borderId="0" xfId="0" applyFont="1">
      <alignment vertical="center"/>
    </xf>
    <xf numFmtId="0" fontId="44" fillId="0" borderId="0" xfId="0" applyFont="1" applyAlignment="1">
      <alignment horizontal="right" vertical="center"/>
    </xf>
    <xf numFmtId="0" fontId="15" fillId="0" borderId="0" xfId="0" applyFont="1">
      <alignment vertical="center"/>
    </xf>
    <xf numFmtId="0" fontId="45" fillId="0" borderId="41" xfId="0" applyFont="1" applyBorder="1" applyAlignment="1">
      <alignment horizontal="center" vertical="center"/>
    </xf>
    <xf numFmtId="0" fontId="45" fillId="0" borderId="0" xfId="0" applyFont="1" applyAlignment="1">
      <alignment horizontal="center" vertical="center"/>
    </xf>
    <xf numFmtId="0" fontId="46" fillId="0" borderId="0" xfId="0" applyFont="1">
      <alignment vertical="center"/>
    </xf>
    <xf numFmtId="49" fontId="46" fillId="0" borderId="0" xfId="0" applyNumberFormat="1" applyFont="1" applyAlignment="1">
      <alignment horizontal="right" vertical="center"/>
    </xf>
    <xf numFmtId="0" fontId="47" fillId="0" borderId="0" xfId="0" applyFont="1">
      <alignment vertical="center"/>
    </xf>
    <xf numFmtId="0" fontId="48" fillId="0" borderId="0" xfId="0" applyFont="1">
      <alignment vertical="center"/>
    </xf>
    <xf numFmtId="49" fontId="47" fillId="0" borderId="0" xfId="0" applyNumberFormat="1" applyFont="1">
      <alignment vertical="center"/>
    </xf>
    <xf numFmtId="0" fontId="34" fillId="0" borderId="0" xfId="0" applyFont="1" applyAlignment="1">
      <alignment horizontal="right" vertical="center"/>
    </xf>
    <xf numFmtId="0" fontId="50" fillId="0" borderId="0" xfId="0" applyFont="1">
      <alignment vertical="center"/>
    </xf>
    <xf numFmtId="49" fontId="15" fillId="0" borderId="0" xfId="0" applyNumberFormat="1" applyFont="1">
      <alignment vertical="center"/>
    </xf>
    <xf numFmtId="49" fontId="44" fillId="0" borderId="0" xfId="0" applyNumberFormat="1" applyFont="1">
      <alignment vertical="center"/>
    </xf>
    <xf numFmtId="0" fontId="51" fillId="0" borderId="0" xfId="0" applyFont="1">
      <alignment vertical="center"/>
    </xf>
    <xf numFmtId="49" fontId="51" fillId="0" borderId="0" xfId="0" applyNumberFormat="1" applyFont="1">
      <alignment vertical="center"/>
    </xf>
    <xf numFmtId="0" fontId="52" fillId="0" borderId="0" xfId="0" applyFont="1" applyAlignment="1">
      <alignment horizontal="center" vertical="top"/>
    </xf>
    <xf numFmtId="0" fontId="53" fillId="0" borderId="1" xfId="0" applyFont="1" applyBorder="1" applyAlignment="1">
      <alignment horizontal="center" vertical="center"/>
    </xf>
    <xf numFmtId="0" fontId="2" fillId="0" borderId="2" xfId="0" applyFont="1" applyBorder="1">
      <alignment vertical="center"/>
    </xf>
    <xf numFmtId="0" fontId="2" fillId="0" borderId="4" xfId="0" applyFont="1" applyBorder="1" applyAlignment="1">
      <alignment horizontal="center" vertical="center"/>
    </xf>
    <xf numFmtId="0" fontId="2" fillId="0" borderId="12" xfId="0" applyFont="1" applyBorder="1">
      <alignment vertical="center"/>
    </xf>
    <xf numFmtId="0" fontId="55" fillId="0" borderId="12" xfId="0" applyFont="1" applyBorder="1">
      <alignment vertical="center"/>
    </xf>
    <xf numFmtId="176" fontId="2" fillId="0" borderId="12" xfId="0" applyNumberFormat="1" applyFont="1" applyBorder="1" applyAlignment="1">
      <alignment horizontal="left" vertical="center"/>
    </xf>
    <xf numFmtId="38" fontId="5" fillId="0" borderId="39" xfId="1" applyFont="1" applyFill="1" applyBorder="1" applyAlignment="1">
      <alignment horizontal="right" vertical="center"/>
    </xf>
    <xf numFmtId="38" fontId="56" fillId="0" borderId="39" xfId="1" applyFont="1" applyFill="1" applyBorder="1" applyAlignment="1">
      <alignment horizontal="right" vertical="center"/>
    </xf>
    <xf numFmtId="38" fontId="5" fillId="0" borderId="41" xfId="1" applyFont="1" applyFill="1" applyBorder="1" applyAlignment="1">
      <alignment horizontal="right" vertical="center"/>
    </xf>
    <xf numFmtId="38" fontId="56" fillId="0" borderId="41" xfId="1" applyFont="1" applyFill="1" applyBorder="1" applyAlignment="1">
      <alignment horizontal="right" vertical="center"/>
    </xf>
    <xf numFmtId="38" fontId="56" fillId="0" borderId="1" xfId="1" applyFont="1" applyFill="1" applyBorder="1" applyAlignment="1">
      <alignment horizontal="right" vertical="center"/>
    </xf>
    <xf numFmtId="0" fontId="2" fillId="0" borderId="12" xfId="0" applyFont="1" applyBorder="1" applyAlignment="1">
      <alignment vertical="top"/>
    </xf>
    <xf numFmtId="0" fontId="13" fillId="0" borderId="12" xfId="0" applyFont="1" applyBorder="1">
      <alignment vertical="center"/>
    </xf>
    <xf numFmtId="0" fontId="2" fillId="0" borderId="12" xfId="0" applyFont="1" applyBorder="1" applyAlignment="1">
      <alignment horizontal="right" vertical="center"/>
    </xf>
    <xf numFmtId="0" fontId="52" fillId="0" borderId="0" xfId="0" applyFont="1" applyAlignment="1">
      <alignment horizontal="left" vertical="center"/>
    </xf>
    <xf numFmtId="0" fontId="57" fillId="0" borderId="0" xfId="0" applyFont="1" applyAlignment="1">
      <alignment vertical="top"/>
    </xf>
    <xf numFmtId="0" fontId="6" fillId="0" borderId="3" xfId="0" applyFont="1" applyBorder="1" applyAlignment="1">
      <alignment horizontal="right" vertical="center"/>
    </xf>
    <xf numFmtId="38" fontId="5" fillId="0" borderId="1" xfId="1" applyFont="1" applyFill="1" applyBorder="1" applyAlignment="1">
      <alignment horizontal="right" vertical="center"/>
    </xf>
    <xf numFmtId="0" fontId="2" fillId="0" borderId="0" xfId="0" applyFont="1" applyAlignment="1">
      <alignment vertical="top"/>
    </xf>
    <xf numFmtId="0" fontId="0" fillId="7" borderId="0" xfId="0" applyFill="1">
      <alignment vertical="center"/>
    </xf>
    <xf numFmtId="0" fontId="14" fillId="7" borderId="0" xfId="0" applyFont="1" applyFill="1" applyAlignment="1">
      <alignment horizontal="right" vertical="top"/>
    </xf>
    <xf numFmtId="0" fontId="2" fillId="0" borderId="0" xfId="0" applyFont="1" applyAlignment="1">
      <alignment horizontal="right" vertical="top"/>
    </xf>
    <xf numFmtId="0" fontId="53" fillId="0" borderId="2" xfId="0" applyFont="1" applyBorder="1" applyAlignment="1">
      <alignment horizontal="center" vertical="center"/>
    </xf>
    <xf numFmtId="0" fontId="2" fillId="0" borderId="95" xfId="0" applyFont="1" applyBorder="1">
      <alignment vertical="center"/>
    </xf>
    <xf numFmtId="0" fontId="2" fillId="0" borderId="95" xfId="0" applyFont="1" applyBorder="1" applyAlignment="1">
      <alignment horizontal="right" vertical="top"/>
    </xf>
    <xf numFmtId="0" fontId="52" fillId="0" borderId="0" xfId="0" applyFont="1" applyAlignment="1">
      <alignment horizontal="left" vertical="top"/>
    </xf>
    <xf numFmtId="0" fontId="61" fillId="0" borderId="0" xfId="0" applyFont="1" applyAlignment="1">
      <alignment horizontal="left"/>
    </xf>
    <xf numFmtId="0" fontId="55" fillId="0" borderId="5" xfId="0" applyFont="1" applyBorder="1">
      <alignment vertical="center"/>
    </xf>
    <xf numFmtId="176" fontId="2" fillId="0" borderId="5" xfId="0" applyNumberFormat="1" applyFont="1" applyBorder="1" applyAlignment="1">
      <alignment horizontal="left" vertical="center"/>
    </xf>
    <xf numFmtId="0" fontId="54" fillId="0" borderId="12" xfId="0" applyFont="1" applyBorder="1" applyAlignment="1">
      <alignment horizontal="left" vertical="center" wrapText="1"/>
    </xf>
    <xf numFmtId="0" fontId="13" fillId="0" borderId="95" xfId="0" applyFont="1" applyBorder="1">
      <alignment vertical="center"/>
    </xf>
    <xf numFmtId="0" fontId="2" fillId="0" borderId="95" xfId="0" applyFont="1" applyBorder="1" applyAlignment="1">
      <alignment vertical="top"/>
    </xf>
    <xf numFmtId="0" fontId="61" fillId="0" borderId="0" xfId="0" applyFont="1" applyAlignment="1">
      <alignment horizontal="center"/>
    </xf>
    <xf numFmtId="0" fontId="57" fillId="0" borderId="0" xfId="0" applyFont="1">
      <alignment vertical="center"/>
    </xf>
    <xf numFmtId="0" fontId="52" fillId="0" borderId="0" xfId="0" applyFont="1" applyAlignment="1">
      <alignment horizontal="left"/>
    </xf>
    <xf numFmtId="0" fontId="62" fillId="0" borderId="0" xfId="0" applyFont="1">
      <alignment vertical="center"/>
    </xf>
    <xf numFmtId="0" fontId="6" fillId="0" borderId="0" xfId="0" applyFont="1" applyAlignment="1">
      <alignment vertical="center" wrapText="1"/>
    </xf>
    <xf numFmtId="0" fontId="64" fillId="0" borderId="12" xfId="0" applyFont="1" applyBorder="1">
      <alignment vertical="center"/>
    </xf>
    <xf numFmtId="38" fontId="65" fillId="0" borderId="39" xfId="1" applyFont="1" applyFill="1" applyBorder="1" applyAlignment="1">
      <alignment horizontal="right" vertical="center"/>
    </xf>
    <xf numFmtId="38" fontId="65" fillId="0" borderId="41" xfId="1" applyFont="1" applyFill="1" applyBorder="1" applyAlignment="1">
      <alignment horizontal="right" vertical="center"/>
    </xf>
    <xf numFmtId="0" fontId="66" fillId="0" borderId="0" xfId="0" applyFont="1" applyAlignment="1">
      <alignment horizontal="left"/>
    </xf>
    <xf numFmtId="0" fontId="67" fillId="0" borderId="0" xfId="0" applyFont="1">
      <alignment vertical="center"/>
    </xf>
    <xf numFmtId="38" fontId="69" fillId="0" borderId="39" xfId="1" applyFont="1" applyFill="1" applyBorder="1" applyAlignment="1">
      <alignment horizontal="right" vertical="center"/>
    </xf>
    <xf numFmtId="38" fontId="69" fillId="0" borderId="41" xfId="1" applyFont="1" applyFill="1" applyBorder="1" applyAlignment="1">
      <alignment horizontal="right" vertical="center"/>
    </xf>
    <xf numFmtId="0" fontId="70" fillId="0" borderId="0" xfId="4">
      <alignment vertical="center"/>
    </xf>
    <xf numFmtId="0" fontId="2" fillId="0" borderId="72" xfId="0" applyFont="1" applyBorder="1">
      <alignment vertical="center"/>
    </xf>
    <xf numFmtId="176" fontId="2" fillId="0" borderId="97" xfId="0" applyNumberFormat="1" applyFont="1" applyBorder="1" applyAlignment="1">
      <alignment horizontal="left" vertical="center"/>
    </xf>
    <xf numFmtId="177" fontId="21" fillId="3" borderId="1" xfId="0" applyNumberFormat="1" applyFont="1" applyFill="1" applyBorder="1" applyAlignment="1">
      <alignment horizontal="center" vertical="center"/>
    </xf>
    <xf numFmtId="179" fontId="72" fillId="0" borderId="74" xfId="0" applyNumberFormat="1" applyFont="1" applyBorder="1">
      <alignment vertical="center"/>
    </xf>
    <xf numFmtId="38" fontId="71" fillId="0" borderId="62" xfId="1" applyFont="1" applyFill="1" applyBorder="1">
      <alignment vertical="center"/>
    </xf>
    <xf numFmtId="179" fontId="18" fillId="0" borderId="85" xfId="0" applyNumberFormat="1" applyFont="1" applyBorder="1">
      <alignment vertical="center"/>
    </xf>
    <xf numFmtId="38" fontId="14" fillId="0" borderId="64" xfId="1" applyFont="1" applyFill="1" applyBorder="1">
      <alignment vertical="center"/>
    </xf>
    <xf numFmtId="179" fontId="72" fillId="0" borderId="2" xfId="0" applyNumberFormat="1" applyFont="1" applyBorder="1">
      <alignment vertical="center"/>
    </xf>
    <xf numFmtId="38" fontId="71" fillId="0" borderId="64" xfId="1" applyFont="1" applyFill="1" applyBorder="1">
      <alignment vertical="center"/>
    </xf>
    <xf numFmtId="179" fontId="73" fillId="0" borderId="2" xfId="0" applyNumberFormat="1" applyFont="1" applyBorder="1">
      <alignment vertical="center"/>
    </xf>
    <xf numFmtId="179" fontId="18" fillId="0" borderId="2" xfId="0" applyNumberFormat="1" applyFont="1" applyBorder="1">
      <alignment vertical="center"/>
    </xf>
    <xf numFmtId="179" fontId="18" fillId="0" borderId="86" xfId="0" applyNumberFormat="1" applyFont="1" applyBorder="1">
      <alignment vertical="center"/>
    </xf>
    <xf numFmtId="38" fontId="14" fillId="0" borderId="50" xfId="1" applyFont="1" applyFill="1" applyBorder="1">
      <alignment vertical="center"/>
    </xf>
    <xf numFmtId="0" fontId="18" fillId="0" borderId="0" xfId="0" applyFont="1" applyAlignment="1">
      <alignment horizontal="left" vertical="top" wrapText="1"/>
    </xf>
    <xf numFmtId="179" fontId="74" fillId="0" borderId="2" xfId="0" applyNumberFormat="1" applyFont="1" applyBorder="1">
      <alignment vertical="center"/>
    </xf>
    <xf numFmtId="38" fontId="75" fillId="0" borderId="64" xfId="1" applyFont="1" applyFill="1" applyBorder="1">
      <alignment vertical="center"/>
    </xf>
    <xf numFmtId="38" fontId="5" fillId="2" borderId="61" xfId="1" applyFont="1" applyFill="1" applyBorder="1" applyAlignment="1" applyProtection="1">
      <alignment horizontal="right" vertical="center"/>
      <protection locked="0"/>
    </xf>
    <xf numFmtId="38" fontId="5" fillId="2" borderId="62" xfId="1" applyFont="1" applyFill="1" applyBorder="1" applyAlignment="1" applyProtection="1">
      <alignment horizontal="right" vertical="center"/>
      <protection locked="0"/>
    </xf>
    <xf numFmtId="0" fontId="4" fillId="0" borderId="0" xfId="0" applyFont="1" applyAlignment="1">
      <alignment horizontal="left"/>
    </xf>
    <xf numFmtId="0" fontId="2" fillId="0" borderId="0" xfId="0" applyFont="1" applyAlignment="1">
      <alignment horizontal="right" vertical="center" wrapText="1"/>
    </xf>
    <xf numFmtId="0" fontId="6" fillId="0" borderId="0" xfId="0" applyFont="1" applyAlignment="1">
      <alignment horizontal="right" vertical="center"/>
    </xf>
    <xf numFmtId="0" fontId="6" fillId="0" borderId="0" xfId="0" applyFont="1" applyAlignment="1" applyProtection="1">
      <alignment horizontal="left" vertical="center"/>
      <protection locked="0"/>
    </xf>
    <xf numFmtId="0" fontId="5" fillId="0" borderId="5"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pplyProtection="1">
      <alignment horizontal="left" vertical="center" wrapText="1" indent="1"/>
      <protection locked="0"/>
    </xf>
    <xf numFmtId="0" fontId="5" fillId="0" borderId="10" xfId="0" applyFont="1" applyBorder="1" applyAlignment="1" applyProtection="1">
      <alignment horizontal="left" vertical="center" wrapText="1" indent="1"/>
      <protection locked="0"/>
    </xf>
    <xf numFmtId="0" fontId="5" fillId="0" borderId="11" xfId="0" applyFont="1" applyBorder="1" applyAlignment="1" applyProtection="1">
      <alignment horizontal="left" vertical="center" wrapText="1" indent="1"/>
      <protection locked="0"/>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7" xfId="0" applyFont="1" applyBorder="1" applyAlignment="1" applyProtection="1">
      <alignment horizontal="center" vertical="center" wrapText="1"/>
      <protection locked="0"/>
    </xf>
    <xf numFmtId="0" fontId="9" fillId="0" borderId="18" xfId="0" applyFont="1" applyBorder="1" applyAlignment="1" applyProtection="1">
      <alignment horizontal="left" vertical="center" wrapText="1"/>
      <protection locked="0"/>
    </xf>
    <xf numFmtId="0" fontId="9" fillId="0" borderId="19" xfId="0" applyFont="1" applyBorder="1" applyAlignment="1" applyProtection="1">
      <alignment horizontal="left" vertical="center" wrapText="1"/>
      <protection locked="0"/>
    </xf>
    <xf numFmtId="0" fontId="9" fillId="0" borderId="20" xfId="0" applyFont="1" applyBorder="1" applyAlignment="1" applyProtection="1">
      <alignment horizontal="left" vertical="center" wrapText="1"/>
      <protection locked="0"/>
    </xf>
    <xf numFmtId="0" fontId="5" fillId="0" borderId="0" xfId="0" applyFont="1" applyAlignment="1">
      <alignment horizontal="center" vertical="center" wrapText="1"/>
    </xf>
    <xf numFmtId="0" fontId="5" fillId="0" borderId="21" xfId="0" applyFont="1" applyBorder="1" applyAlignment="1">
      <alignment horizontal="center" vertical="center" wrapText="1"/>
    </xf>
    <xf numFmtId="0" fontId="5" fillId="0" borderId="26" xfId="0" applyFont="1" applyBorder="1" applyAlignment="1">
      <alignment horizontal="center" vertical="center" wrapText="1"/>
    </xf>
    <xf numFmtId="176" fontId="2" fillId="0" borderId="15" xfId="0" applyNumberFormat="1" applyFont="1" applyBorder="1" applyAlignment="1" applyProtection="1">
      <alignment horizontal="center" vertical="center"/>
      <protection locked="0"/>
    </xf>
    <xf numFmtId="176" fontId="2" fillId="0" borderId="16" xfId="0" applyNumberFormat="1" applyFont="1" applyBorder="1" applyAlignment="1" applyProtection="1">
      <alignment horizontal="center" vertical="center"/>
      <protection locked="0"/>
    </xf>
    <xf numFmtId="0" fontId="5" fillId="0" borderId="23" xfId="0" applyFont="1" applyBorder="1" applyAlignment="1" applyProtection="1">
      <alignment horizontal="center" vertical="top" wrapText="1"/>
      <protection locked="0"/>
    </xf>
    <xf numFmtId="0" fontId="5" fillId="0" borderId="24" xfId="0" applyFont="1" applyBorder="1" applyAlignment="1" applyProtection="1">
      <alignment horizontal="center" vertical="top" wrapText="1"/>
      <protection locked="0"/>
    </xf>
    <xf numFmtId="0" fontId="5" fillId="0" borderId="25" xfId="0" applyFont="1" applyBorder="1" applyAlignment="1" applyProtection="1">
      <alignment horizontal="center" vertical="top" wrapText="1"/>
      <protection locked="0"/>
    </xf>
    <xf numFmtId="0" fontId="5" fillId="0" borderId="31" xfId="0" applyFont="1" applyBorder="1" applyAlignment="1" applyProtection="1">
      <alignment horizontal="center" vertical="top" wrapText="1"/>
      <protection locked="0"/>
    </xf>
    <xf numFmtId="0" fontId="5" fillId="0" borderId="32" xfId="0" applyFont="1" applyBorder="1" applyAlignment="1" applyProtection="1">
      <alignment horizontal="center" vertical="top" wrapText="1"/>
      <protection locked="0"/>
    </xf>
    <xf numFmtId="0" fontId="5" fillId="0" borderId="27" xfId="0" applyFont="1" applyBorder="1" applyAlignment="1" applyProtection="1">
      <alignment horizontal="center" vertical="top" wrapText="1"/>
      <protection locked="0"/>
    </xf>
    <xf numFmtId="176" fontId="2" fillId="0" borderId="28" xfId="0" applyNumberFormat="1" applyFont="1" applyBorder="1" applyAlignment="1" applyProtection="1">
      <alignment horizontal="center" vertical="center"/>
      <protection locked="0"/>
    </xf>
    <xf numFmtId="176" fontId="2" fillId="0" borderId="29" xfId="0" applyNumberFormat="1" applyFont="1" applyBorder="1" applyAlignment="1" applyProtection="1">
      <alignment horizontal="center" vertical="center"/>
      <protection locked="0"/>
    </xf>
    <xf numFmtId="176" fontId="2" fillId="0" borderId="30" xfId="0" applyNumberFormat="1" applyFont="1" applyBorder="1" applyAlignment="1" applyProtection="1">
      <alignment horizontal="center" vertical="center"/>
      <protection locked="0"/>
    </xf>
    <xf numFmtId="38" fontId="7" fillId="2" borderId="33" xfId="0" applyNumberFormat="1" applyFont="1" applyFill="1" applyBorder="1" applyAlignment="1">
      <alignment horizontal="right" vertical="center" indent="1"/>
    </xf>
    <xf numFmtId="0" fontId="7" fillId="2" borderId="33" xfId="0" applyFont="1" applyFill="1" applyBorder="1" applyAlignment="1">
      <alignment horizontal="right" vertical="center" indent="1"/>
    </xf>
    <xf numFmtId="0" fontId="2" fillId="0" borderId="0" xfId="0" applyFont="1" applyAlignment="1">
      <alignment horizontal="right"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0" fontId="5" fillId="0" borderId="7" xfId="0" applyFont="1" applyBorder="1" applyAlignment="1">
      <alignment horizontal="center" vertical="center"/>
    </xf>
    <xf numFmtId="0" fontId="5" fillId="0" borderId="38"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38" fontId="5" fillId="2" borderId="39" xfId="1" applyFont="1" applyFill="1" applyBorder="1" applyAlignment="1">
      <alignment horizontal="right" vertical="center"/>
    </xf>
    <xf numFmtId="38" fontId="5" fillId="2" borderId="45" xfId="1" applyFont="1" applyFill="1" applyBorder="1" applyAlignment="1">
      <alignment horizontal="right" vertical="center"/>
    </xf>
    <xf numFmtId="0" fontId="5" fillId="0" borderId="43" xfId="0" applyFont="1" applyBorder="1" applyAlignment="1">
      <alignment horizontal="center" vertical="center"/>
    </xf>
    <xf numFmtId="38" fontId="5" fillId="2" borderId="44" xfId="1" applyFont="1" applyFill="1" applyBorder="1" applyAlignment="1">
      <alignment horizontal="right" vertical="center"/>
    </xf>
    <xf numFmtId="38" fontId="5" fillId="2" borderId="46" xfId="1" applyFont="1" applyFill="1" applyBorder="1" applyAlignment="1">
      <alignment horizontal="right" vertical="center"/>
    </xf>
    <xf numFmtId="0" fontId="5" fillId="0" borderId="47" xfId="0" applyFont="1" applyBorder="1" applyAlignment="1">
      <alignment horizontal="center" vertical="center"/>
    </xf>
    <xf numFmtId="0" fontId="5" fillId="0" borderId="48" xfId="0" applyFont="1" applyBorder="1" applyAlignment="1">
      <alignment horizontal="center" vertical="center"/>
    </xf>
    <xf numFmtId="0" fontId="5" fillId="0" borderId="53"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59" xfId="0" applyFont="1" applyBorder="1" applyAlignment="1">
      <alignment horizontal="center" vertical="center" wrapText="1"/>
    </xf>
    <xf numFmtId="0" fontId="5" fillId="0" borderId="60" xfId="0" applyFont="1" applyBorder="1" applyAlignment="1">
      <alignment horizontal="center" vertical="center" wrapText="1"/>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16" fillId="0" borderId="0" xfId="0" applyFont="1" applyAlignment="1">
      <alignment horizontal="center" vertical="center"/>
    </xf>
    <xf numFmtId="0" fontId="14" fillId="0" borderId="0" xfId="0" applyFont="1" applyAlignment="1">
      <alignment horizontal="right" vertical="center" wrapText="1"/>
    </xf>
    <xf numFmtId="177" fontId="14" fillId="3" borderId="33" xfId="0" applyNumberFormat="1" applyFont="1" applyFill="1" applyBorder="1" applyAlignment="1">
      <alignment horizontal="left" vertical="center" wrapText="1"/>
    </xf>
    <xf numFmtId="0" fontId="17" fillId="0" borderId="0" xfId="0" applyFont="1" applyAlignment="1">
      <alignment horizontal="center" vertical="center" wrapText="1"/>
    </xf>
    <xf numFmtId="0" fontId="14" fillId="0" borderId="57" xfId="0" applyFont="1" applyBorder="1" applyAlignment="1">
      <alignment horizontal="center" vertical="center"/>
    </xf>
    <xf numFmtId="0" fontId="14" fillId="0" borderId="43" xfId="0" applyFont="1" applyBorder="1" applyAlignment="1">
      <alignment horizontal="center" vertical="center"/>
    </xf>
    <xf numFmtId="0" fontId="14" fillId="0" borderId="64" xfId="0" applyFont="1" applyBorder="1" applyAlignment="1">
      <alignment horizontal="center" vertical="center"/>
    </xf>
    <xf numFmtId="0" fontId="14" fillId="0" borderId="65" xfId="0" applyFont="1" applyBorder="1" applyAlignment="1">
      <alignment horizontal="center" vertical="center"/>
    </xf>
    <xf numFmtId="0" fontId="18" fillId="0" borderId="41" xfId="0" applyFont="1" applyBorder="1" applyAlignment="1">
      <alignment horizontal="center" vertical="center"/>
    </xf>
    <xf numFmtId="0" fontId="14" fillId="0" borderId="41" xfId="0" applyFont="1" applyBorder="1" applyAlignment="1" applyProtection="1">
      <alignment horizontal="center" vertical="center"/>
      <protection locked="0"/>
    </xf>
    <xf numFmtId="0" fontId="18" fillId="0" borderId="41" xfId="0" applyFont="1" applyBorder="1" applyAlignment="1">
      <alignment horizontal="center" vertical="center" wrapText="1"/>
    </xf>
    <xf numFmtId="0" fontId="18" fillId="0" borderId="67" xfId="0" applyFont="1" applyBorder="1" applyAlignment="1">
      <alignment horizontal="center" vertical="center" wrapText="1"/>
    </xf>
    <xf numFmtId="0" fontId="18" fillId="0" borderId="68" xfId="0" applyFont="1" applyBorder="1" applyAlignment="1">
      <alignment horizontal="center" vertical="center" wrapText="1"/>
    </xf>
    <xf numFmtId="0" fontId="22" fillId="0" borderId="67" xfId="0" applyFont="1" applyBorder="1" applyAlignment="1">
      <alignment horizontal="center" vertical="center" wrapText="1"/>
    </xf>
    <xf numFmtId="0" fontId="22" fillId="0" borderId="69" xfId="0" applyFont="1" applyBorder="1" applyAlignment="1">
      <alignment horizontal="center" vertical="center" wrapText="1"/>
    </xf>
    <xf numFmtId="0" fontId="18" fillId="0" borderId="7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72" xfId="0" applyFont="1" applyBorder="1" applyAlignment="1">
      <alignment horizontal="center" vertical="center" wrapText="1"/>
    </xf>
    <xf numFmtId="0" fontId="14" fillId="4" borderId="62" xfId="0" applyFont="1" applyFill="1" applyBorder="1" applyAlignment="1">
      <alignment horizontal="center" vertical="center" wrapText="1" shrinkToFit="1"/>
    </xf>
    <xf numFmtId="0" fontId="14" fillId="4" borderId="60" xfId="0" applyFont="1" applyFill="1" applyBorder="1" applyAlignment="1">
      <alignment horizontal="center" vertical="center" wrapText="1" shrinkToFit="1"/>
    </xf>
    <xf numFmtId="38" fontId="14" fillId="3" borderId="62" xfId="1" applyFont="1" applyFill="1" applyBorder="1" applyAlignment="1">
      <alignment horizontal="right" vertical="center"/>
    </xf>
    <xf numFmtId="38" fontId="14" fillId="3" borderId="73" xfId="1" applyFont="1" applyFill="1" applyBorder="1" applyAlignment="1">
      <alignment horizontal="right" vertical="center"/>
    </xf>
    <xf numFmtId="38" fontId="14" fillId="0" borderId="62" xfId="1" applyFont="1" applyFill="1" applyBorder="1" applyAlignment="1" applyProtection="1">
      <alignment horizontal="left" vertical="center"/>
      <protection locked="0"/>
    </xf>
    <xf numFmtId="38" fontId="14" fillId="0" borderId="75" xfId="1" applyFont="1" applyFill="1" applyBorder="1" applyAlignment="1" applyProtection="1">
      <alignment horizontal="left" vertical="center"/>
      <protection locked="0"/>
    </xf>
    <xf numFmtId="38" fontId="14" fillId="0" borderId="73" xfId="1" applyFont="1" applyFill="1" applyBorder="1" applyAlignment="1" applyProtection="1">
      <alignment horizontal="left" vertical="center"/>
      <protection locked="0"/>
    </xf>
    <xf numFmtId="38" fontId="14" fillId="0" borderId="52" xfId="1" applyFont="1" applyFill="1" applyBorder="1" applyAlignment="1" applyProtection="1">
      <alignment horizontal="left" vertical="center"/>
      <protection locked="0"/>
    </xf>
    <xf numFmtId="38" fontId="14" fillId="0" borderId="16" xfId="1" applyFont="1" applyFill="1" applyBorder="1" applyAlignment="1" applyProtection="1">
      <alignment horizontal="left" vertical="center"/>
      <protection locked="0"/>
    </xf>
    <xf numFmtId="38" fontId="14" fillId="0" borderId="22" xfId="1" applyFont="1" applyFill="1" applyBorder="1" applyAlignment="1" applyProtection="1">
      <alignment horizontal="left" vertical="center"/>
      <protection locked="0"/>
    </xf>
    <xf numFmtId="0" fontId="23" fillId="0" borderId="12" xfId="0" applyFont="1" applyBorder="1" applyAlignment="1">
      <alignment horizontal="right" vertical="center" wrapText="1" shrinkToFit="1"/>
    </xf>
    <xf numFmtId="0" fontId="23" fillId="0" borderId="0" xfId="0" applyFont="1" applyAlignment="1">
      <alignment horizontal="right" vertical="center" wrapText="1" shrinkToFit="1"/>
    </xf>
    <xf numFmtId="0" fontId="18" fillId="0" borderId="76" xfId="0" applyFont="1" applyBorder="1" applyAlignment="1">
      <alignment horizontal="center" vertical="center" wrapText="1"/>
    </xf>
    <xf numFmtId="0" fontId="18" fillId="0" borderId="81" xfId="0" applyFont="1" applyBorder="1" applyAlignment="1">
      <alignment horizontal="center" vertical="center" wrapText="1"/>
    </xf>
    <xf numFmtId="0" fontId="18" fillId="0" borderId="77" xfId="0" applyFont="1" applyBorder="1" applyAlignment="1">
      <alignment horizontal="center" vertical="center" wrapText="1"/>
    </xf>
    <xf numFmtId="0" fontId="18" fillId="0" borderId="82" xfId="0" applyFont="1" applyBorder="1" applyAlignment="1">
      <alignment horizontal="center" vertical="center" wrapText="1"/>
    </xf>
    <xf numFmtId="0" fontId="22" fillId="0" borderId="78" xfId="0" applyFont="1" applyBorder="1" applyAlignment="1">
      <alignment horizontal="center" vertical="center" wrapText="1"/>
    </xf>
    <xf numFmtId="0" fontId="22" fillId="0" borderId="8" xfId="0" applyFont="1" applyBorder="1" applyAlignment="1">
      <alignment horizontal="center" vertical="center" wrapText="1"/>
    </xf>
    <xf numFmtId="0" fontId="18" fillId="0" borderId="79" xfId="0" applyFont="1" applyBorder="1" applyAlignment="1">
      <alignment horizontal="center" vertical="center" wrapText="1"/>
    </xf>
    <xf numFmtId="0" fontId="18" fillId="0" borderId="58" xfId="0" applyFont="1" applyBorder="1" applyAlignment="1">
      <alignment horizontal="center" vertical="center" wrapText="1"/>
    </xf>
    <xf numFmtId="0" fontId="23" fillId="0" borderId="76" xfId="0" applyFont="1" applyBorder="1" applyAlignment="1">
      <alignment horizontal="center" vertical="center" wrapText="1"/>
    </xf>
    <xf numFmtId="0" fontId="23" fillId="0" borderId="81" xfId="0" applyFont="1" applyBorder="1" applyAlignment="1">
      <alignment horizontal="center" vertical="center" wrapText="1"/>
    </xf>
    <xf numFmtId="0" fontId="18" fillId="0" borderId="78" xfId="0" applyFont="1" applyBorder="1" applyAlignment="1">
      <alignment horizontal="center" vertical="center" wrapText="1"/>
    </xf>
    <xf numFmtId="0" fontId="18" fillId="0" borderId="80"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83" xfId="0" applyFont="1" applyBorder="1" applyAlignment="1">
      <alignment horizontal="center" vertical="center" wrapText="1"/>
    </xf>
    <xf numFmtId="0" fontId="18" fillId="0" borderId="84" xfId="0" applyFont="1" applyBorder="1" applyAlignment="1">
      <alignment horizontal="center" vertical="center" wrapText="1"/>
    </xf>
    <xf numFmtId="38" fontId="14" fillId="0" borderId="64" xfId="1" applyFont="1" applyFill="1" applyBorder="1" applyAlignment="1" applyProtection="1">
      <alignment horizontal="left" vertical="center"/>
      <protection locked="0"/>
    </xf>
    <xf numFmtId="38" fontId="14" fillId="0" borderId="33" xfId="1" applyFont="1" applyFill="1" applyBorder="1" applyAlignment="1" applyProtection="1">
      <alignment horizontal="left" vertical="center"/>
      <protection locked="0"/>
    </xf>
    <xf numFmtId="38" fontId="14" fillId="0" borderId="14" xfId="1" applyFont="1" applyFill="1" applyBorder="1" applyAlignment="1" applyProtection="1">
      <alignment horizontal="left" vertical="center"/>
      <protection locked="0"/>
    </xf>
    <xf numFmtId="0" fontId="14" fillId="0" borderId="0" xfId="0" applyFont="1" applyAlignment="1">
      <alignment horizontal="right" vertical="top"/>
    </xf>
    <xf numFmtId="0" fontId="18" fillId="0" borderId="0" xfId="0" applyFont="1" applyAlignment="1">
      <alignment horizontal="left" vertical="top" wrapText="1"/>
    </xf>
    <xf numFmtId="38" fontId="14" fillId="0" borderId="50" xfId="1" applyFont="1" applyFill="1" applyBorder="1" applyAlignment="1" applyProtection="1">
      <alignment horizontal="left" vertical="center"/>
      <protection locked="0"/>
    </xf>
    <xf numFmtId="38" fontId="14" fillId="0" borderId="29" xfId="1" applyFont="1" applyFill="1" applyBorder="1" applyAlignment="1" applyProtection="1">
      <alignment horizontal="left" vertical="center"/>
      <protection locked="0"/>
    </xf>
    <xf numFmtId="38" fontId="14" fillId="0" borderId="87" xfId="1" applyFont="1" applyFill="1" applyBorder="1" applyAlignment="1" applyProtection="1">
      <alignment horizontal="left" vertical="center"/>
      <protection locked="0"/>
    </xf>
    <xf numFmtId="14" fontId="34" fillId="5" borderId="34" xfId="0" applyNumberFormat="1" applyFont="1" applyFill="1" applyBorder="1" applyAlignment="1">
      <alignment horizontal="center" vertical="center"/>
    </xf>
    <xf numFmtId="14" fontId="34" fillId="5" borderId="6" xfId="0" applyNumberFormat="1" applyFont="1" applyFill="1" applyBorder="1" applyAlignment="1">
      <alignment horizontal="center" vertical="center"/>
    </xf>
    <xf numFmtId="14" fontId="34" fillId="0" borderId="0" xfId="0" applyNumberFormat="1" applyFont="1" applyAlignment="1">
      <alignment horizontal="center" vertical="center"/>
    </xf>
    <xf numFmtId="0" fontId="34" fillId="6" borderId="34" xfId="0" applyFont="1" applyFill="1" applyBorder="1" applyAlignment="1">
      <alignment horizontal="center" vertical="center"/>
    </xf>
    <xf numFmtId="0" fontId="34" fillId="6" borderId="6" xfId="0" applyFont="1" applyFill="1" applyBorder="1" applyAlignment="1">
      <alignment horizontal="center" vertical="center"/>
    </xf>
    <xf numFmtId="176" fontId="35" fillId="6" borderId="34" xfId="0" applyNumberFormat="1" applyFont="1" applyFill="1" applyBorder="1" applyAlignment="1">
      <alignment horizontal="center" vertical="center"/>
    </xf>
    <xf numFmtId="176" fontId="35" fillId="6" borderId="5" xfId="0" applyNumberFormat="1" applyFont="1" applyFill="1" applyBorder="1" applyAlignment="1">
      <alignment horizontal="center" vertical="center"/>
    </xf>
    <xf numFmtId="176" fontId="35" fillId="6" borderId="6" xfId="0" applyNumberFormat="1" applyFont="1" applyFill="1" applyBorder="1" applyAlignment="1">
      <alignment horizontal="center" vertical="center"/>
    </xf>
    <xf numFmtId="0" fontId="37" fillId="0" borderId="0" xfId="0" applyFont="1" applyAlignment="1">
      <alignment horizontal="left" vertical="center" wrapText="1"/>
    </xf>
    <xf numFmtId="0" fontId="39" fillId="0" borderId="0" xfId="0" applyFont="1" applyAlignment="1">
      <alignment horizontal="left" vertical="center"/>
    </xf>
    <xf numFmtId="0" fontId="39" fillId="0" borderId="0" xfId="0" applyFont="1" applyAlignment="1">
      <alignment horizontal="left" vertical="center" wrapText="1"/>
    </xf>
    <xf numFmtId="0" fontId="34" fillId="5" borderId="88" xfId="0" applyFont="1" applyFill="1" applyBorder="1" applyAlignment="1">
      <alignment horizontal="center" vertical="center"/>
    </xf>
    <xf numFmtId="0" fontId="34" fillId="5" borderId="72" xfId="0" applyFont="1" applyFill="1" applyBorder="1" applyAlignment="1">
      <alignment horizontal="center" vertical="center"/>
    </xf>
    <xf numFmtId="0" fontId="34" fillId="5" borderId="47" xfId="0" applyFont="1" applyFill="1" applyBorder="1" applyAlignment="1">
      <alignment horizontal="center" vertical="center"/>
    </xf>
    <xf numFmtId="0" fontId="34" fillId="5" borderId="27" xfId="0" applyFont="1" applyFill="1" applyBorder="1" applyAlignment="1">
      <alignment horizontal="center" vertical="center"/>
    </xf>
    <xf numFmtId="0" fontId="6" fillId="0" borderId="0" xfId="0" applyFont="1" applyAlignment="1">
      <alignment horizontal="left" vertical="center"/>
    </xf>
    <xf numFmtId="0" fontId="54" fillId="0" borderId="5" xfId="0" applyFont="1" applyBorder="1" applyAlignment="1">
      <alignment horizontal="center" vertical="center"/>
    </xf>
    <xf numFmtId="0" fontId="54" fillId="0" borderId="6" xfId="0" applyFont="1" applyBorder="1" applyAlignment="1">
      <alignment horizontal="center" vertical="center"/>
    </xf>
    <xf numFmtId="0" fontId="54" fillId="0" borderId="7" xfId="0" applyFont="1" applyBorder="1" applyAlignment="1">
      <alignment horizontal="left" vertical="center" wrapText="1" indent="1"/>
    </xf>
    <xf numFmtId="0" fontId="54" fillId="0" borderId="80" xfId="0" applyFont="1" applyBorder="1" applyAlignment="1">
      <alignment horizontal="left" vertical="center" wrapText="1" indent="1"/>
    </xf>
    <xf numFmtId="0" fontId="54" fillId="0" borderId="8" xfId="0" applyFont="1" applyBorder="1" applyAlignment="1">
      <alignment horizontal="left" vertical="center" wrapText="1" indent="1"/>
    </xf>
    <xf numFmtId="0" fontId="5" fillId="0" borderId="22" xfId="0" applyFont="1" applyBorder="1" applyAlignment="1">
      <alignment horizontal="center" vertical="center"/>
    </xf>
    <xf numFmtId="0" fontId="54" fillId="0" borderId="15" xfId="0" applyFont="1" applyBorder="1" applyAlignment="1">
      <alignment horizontal="center" vertical="center" wrapText="1"/>
    </xf>
    <xf numFmtId="0" fontId="54" fillId="0" borderId="16" xfId="0" applyFont="1" applyBorder="1" applyAlignment="1">
      <alignment horizontal="center" vertical="center" wrapText="1"/>
    </xf>
    <xf numFmtId="0" fontId="54" fillId="0" borderId="17" xfId="0" applyFont="1" applyBorder="1" applyAlignment="1">
      <alignment horizontal="center" vertical="center" wrapText="1"/>
    </xf>
    <xf numFmtId="0" fontId="9" fillId="0" borderId="52" xfId="0" applyFont="1" applyBorder="1" applyAlignment="1">
      <alignment horizontal="left" vertical="center" wrapText="1"/>
    </xf>
    <xf numFmtId="0" fontId="9" fillId="0" borderId="16" xfId="0" applyFont="1" applyBorder="1" applyAlignment="1">
      <alignment horizontal="left" vertical="center" wrapText="1"/>
    </xf>
    <xf numFmtId="0" fontId="9" fillId="0" borderId="22" xfId="0" applyFont="1" applyBorder="1" applyAlignment="1">
      <alignment horizontal="left" vertical="center" wrapText="1"/>
    </xf>
    <xf numFmtId="176" fontId="54" fillId="0" borderId="15" xfId="0" applyNumberFormat="1" applyFont="1" applyBorder="1" applyAlignment="1">
      <alignment horizontal="center" vertical="center"/>
    </xf>
    <xf numFmtId="176" fontId="54" fillId="0" borderId="16" xfId="0" applyNumberFormat="1" applyFont="1" applyBorder="1" applyAlignment="1">
      <alignment horizontal="center" vertical="center"/>
    </xf>
    <xf numFmtId="176" fontId="54" fillId="0" borderId="17" xfId="0" applyNumberFormat="1" applyFont="1" applyBorder="1" applyAlignment="1">
      <alignment horizontal="center" vertical="center"/>
    </xf>
    <xf numFmtId="0" fontId="5" fillId="0" borderId="57" xfId="0" applyFont="1" applyBorder="1" applyAlignment="1">
      <alignment horizontal="center" vertical="top" wrapText="1"/>
    </xf>
    <xf numFmtId="0" fontId="5" fillId="0" borderId="93" xfId="0" applyFont="1" applyBorder="1" applyAlignment="1">
      <alignment horizontal="center" vertical="top" wrapText="1"/>
    </xf>
    <xf numFmtId="0" fontId="5" fillId="0" borderId="94" xfId="0" applyFont="1" applyBorder="1" applyAlignment="1">
      <alignment horizontal="center" vertical="top" wrapText="1"/>
    </xf>
    <xf numFmtId="0" fontId="5" fillId="0" borderId="31" xfId="0" applyFont="1" applyBorder="1" applyAlignment="1">
      <alignment horizontal="center" vertical="top" wrapText="1"/>
    </xf>
    <xf numFmtId="0" fontId="5" fillId="0" borderId="32" xfId="0" applyFont="1" applyBorder="1" applyAlignment="1">
      <alignment horizontal="center" vertical="top" wrapText="1"/>
    </xf>
    <xf numFmtId="0" fontId="5" fillId="0" borderId="27" xfId="0" applyFont="1" applyBorder="1" applyAlignment="1">
      <alignment horizontal="center" vertical="top" wrapText="1"/>
    </xf>
    <xf numFmtId="176" fontId="54" fillId="0" borderId="28" xfId="0" applyNumberFormat="1" applyFont="1" applyBorder="1" applyAlignment="1">
      <alignment horizontal="center" vertical="center"/>
    </xf>
    <xf numFmtId="176" fontId="54" fillId="0" borderId="29" xfId="0" applyNumberFormat="1" applyFont="1" applyBorder="1" applyAlignment="1">
      <alignment horizontal="center" vertical="center"/>
    </xf>
    <xf numFmtId="176" fontId="54" fillId="0" borderId="30" xfId="0" applyNumberFormat="1" applyFont="1" applyBorder="1" applyAlignment="1">
      <alignment horizontal="center" vertical="center"/>
    </xf>
    <xf numFmtId="0" fontId="5" fillId="0" borderId="12" xfId="0" applyFont="1" applyBorder="1" applyAlignment="1">
      <alignment horizontal="center" vertical="center"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54" fillId="0" borderId="9" xfId="0" applyFont="1" applyBorder="1" applyAlignment="1">
      <alignment horizontal="left" vertical="center" wrapText="1" indent="1"/>
    </xf>
    <xf numFmtId="0" fontId="54" fillId="0" borderId="10" xfId="0" applyFont="1" applyBorder="1" applyAlignment="1">
      <alignment horizontal="left" vertical="center" wrapText="1" indent="1"/>
    </xf>
    <xf numFmtId="0" fontId="54" fillId="0" borderId="11" xfId="0" applyFont="1" applyBorder="1" applyAlignment="1">
      <alignment horizontal="left" vertical="center" wrapText="1" inden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5" fillId="0" borderId="23" xfId="0" applyFont="1" applyBorder="1" applyAlignment="1">
      <alignment horizontal="center" vertical="top" wrapText="1"/>
    </xf>
    <xf numFmtId="0" fontId="5" fillId="0" borderId="24" xfId="0" applyFont="1" applyBorder="1" applyAlignment="1">
      <alignment horizontal="center" vertical="top" wrapText="1"/>
    </xf>
    <xf numFmtId="0" fontId="5" fillId="0" borderId="25" xfId="0" applyFont="1" applyBorder="1" applyAlignment="1">
      <alignment horizontal="center" vertical="top" wrapText="1"/>
    </xf>
    <xf numFmtId="176" fontId="54" fillId="0" borderId="47" xfId="0" applyNumberFormat="1" applyFont="1" applyBorder="1" applyAlignment="1">
      <alignment horizontal="center" vertical="center"/>
    </xf>
    <xf numFmtId="176" fontId="54" fillId="0" borderId="32" xfId="0" applyNumberFormat="1" applyFont="1" applyBorder="1" applyAlignment="1">
      <alignment horizontal="center" vertical="center"/>
    </xf>
    <xf numFmtId="176" fontId="54" fillId="0" borderId="48" xfId="0" applyNumberFormat="1" applyFont="1" applyBorder="1" applyAlignment="1">
      <alignment horizontal="center" vertical="center"/>
    </xf>
    <xf numFmtId="0" fontId="58" fillId="0" borderId="23" xfId="0" applyFont="1" applyBorder="1" applyAlignment="1">
      <alignment horizontal="left" vertical="top" wrapText="1"/>
    </xf>
    <xf numFmtId="0" fontId="58" fillId="0" borderId="24" xfId="0" applyFont="1" applyBorder="1" applyAlignment="1">
      <alignment horizontal="left" vertical="top" wrapText="1"/>
    </xf>
    <xf numFmtId="0" fontId="58" fillId="0" borderId="25" xfId="0" applyFont="1" applyBorder="1" applyAlignment="1">
      <alignment horizontal="left" vertical="top" wrapText="1"/>
    </xf>
    <xf numFmtId="0" fontId="58" fillId="0" borderId="31" xfId="0" applyFont="1" applyBorder="1" applyAlignment="1">
      <alignment horizontal="left" vertical="top" wrapText="1"/>
    </xf>
    <xf numFmtId="0" fontId="58" fillId="0" borderId="32" xfId="0" applyFont="1" applyBorder="1" applyAlignment="1">
      <alignment horizontal="left" vertical="top" wrapText="1"/>
    </xf>
    <xf numFmtId="0" fontId="58" fillId="0" borderId="27" xfId="0" applyFont="1" applyBorder="1" applyAlignment="1">
      <alignment horizontal="left" vertical="top" wrapText="1"/>
    </xf>
    <xf numFmtId="0" fontId="54" fillId="0" borderId="37" xfId="0" applyFont="1" applyBorder="1" applyAlignment="1">
      <alignment horizontal="center" vertical="center"/>
    </xf>
    <xf numFmtId="0" fontId="59" fillId="0" borderId="23" xfId="0" applyFont="1" applyBorder="1" applyAlignment="1">
      <alignment horizontal="center" vertical="top" wrapText="1"/>
    </xf>
    <xf numFmtId="0" fontId="59" fillId="0" borderId="24" xfId="0" applyFont="1" applyBorder="1" applyAlignment="1">
      <alignment horizontal="center" vertical="top" wrapText="1"/>
    </xf>
    <xf numFmtId="0" fontId="59" fillId="0" borderId="25" xfId="0" applyFont="1" applyBorder="1" applyAlignment="1">
      <alignment horizontal="center" vertical="top" wrapText="1"/>
    </xf>
    <xf numFmtId="0" fontId="59" fillId="0" borderId="31" xfId="0" applyFont="1" applyBorder="1" applyAlignment="1">
      <alignment horizontal="center" vertical="top" wrapText="1"/>
    </xf>
    <xf numFmtId="0" fontId="59" fillId="0" borderId="32" xfId="0" applyFont="1" applyBorder="1" applyAlignment="1">
      <alignment horizontal="center" vertical="top" wrapText="1"/>
    </xf>
    <xf numFmtId="0" fontId="59" fillId="0" borderId="27" xfId="0" applyFont="1" applyBorder="1" applyAlignment="1">
      <alignment horizontal="center" vertical="top" wrapText="1"/>
    </xf>
    <xf numFmtId="0" fontId="60" fillId="0" borderId="5" xfId="0" applyFont="1" applyBorder="1" applyAlignment="1">
      <alignment horizontal="left" vertical="center" wrapText="1"/>
    </xf>
    <xf numFmtId="0" fontId="60" fillId="0" borderId="6" xfId="0" applyFont="1" applyBorder="1" applyAlignment="1">
      <alignment horizontal="left" vertical="center" wrapText="1"/>
    </xf>
    <xf numFmtId="0" fontId="5" fillId="0" borderId="5" xfId="0" applyFont="1" applyBorder="1" applyAlignment="1">
      <alignment horizontal="center" vertical="center" wrapText="1"/>
    </xf>
    <xf numFmtId="0" fontId="54" fillId="0" borderId="5" xfId="0" applyFont="1" applyBorder="1" applyAlignment="1">
      <alignment horizontal="left" vertical="center" wrapText="1"/>
    </xf>
    <xf numFmtId="0" fontId="54" fillId="0" borderId="6" xfId="0" applyFont="1" applyBorder="1" applyAlignment="1">
      <alignment horizontal="left" vertical="center" wrapText="1"/>
    </xf>
    <xf numFmtId="0" fontId="54" fillId="0" borderId="9" xfId="0" applyFont="1" applyBorder="1" applyAlignment="1">
      <alignment vertical="center" wrapText="1"/>
    </xf>
    <xf numFmtId="0" fontId="54" fillId="0" borderId="10" xfId="0" applyFont="1" applyBorder="1" applyAlignment="1">
      <alignment vertical="center" wrapText="1"/>
    </xf>
    <xf numFmtId="0" fontId="54" fillId="0" borderId="11" xfId="0" applyFont="1" applyBorder="1" applyAlignment="1">
      <alignment vertical="center" wrapText="1"/>
    </xf>
    <xf numFmtId="0" fontId="9" fillId="0" borderId="18" xfId="0" applyFont="1" applyBorder="1" applyAlignment="1">
      <alignment vertical="center" wrapText="1"/>
    </xf>
    <xf numFmtId="0" fontId="9" fillId="0" borderId="19" xfId="0" applyFont="1" applyBorder="1" applyAlignment="1">
      <alignment vertical="center" wrapText="1"/>
    </xf>
    <xf numFmtId="0" fontId="9" fillId="0" borderId="20" xfId="0" applyFont="1" applyBorder="1" applyAlignment="1">
      <alignment vertical="center" wrapText="1"/>
    </xf>
    <xf numFmtId="0" fontId="7" fillId="0" borderId="0" xfId="0" applyFont="1" applyAlignment="1">
      <alignment horizontal="right" vertical="center"/>
    </xf>
    <xf numFmtId="0" fontId="56" fillId="0" borderId="9" xfId="0" applyFont="1" applyBorder="1" applyAlignment="1">
      <alignment horizontal="left" vertical="center" wrapText="1" indent="1"/>
    </xf>
    <xf numFmtId="0" fontId="56" fillId="0" borderId="10" xfId="0" applyFont="1" applyBorder="1" applyAlignment="1">
      <alignment horizontal="left" vertical="center" wrapText="1" indent="1"/>
    </xf>
    <xf numFmtId="0" fontId="56" fillId="0" borderId="11" xfId="0" applyFont="1" applyBorder="1" applyAlignment="1">
      <alignment horizontal="left" vertical="center" wrapText="1" indent="1"/>
    </xf>
    <xf numFmtId="0" fontId="53" fillId="0" borderId="9" xfId="0" applyFont="1" applyBorder="1" applyAlignment="1">
      <alignment horizontal="left" vertical="center" wrapText="1" indent="1"/>
    </xf>
    <xf numFmtId="0" fontId="53" fillId="0" borderId="10" xfId="0" applyFont="1" applyBorder="1" applyAlignment="1">
      <alignment horizontal="left" vertical="center" wrapText="1" indent="1"/>
    </xf>
    <xf numFmtId="0" fontId="53" fillId="0" borderId="11" xfId="0" applyFont="1" applyBorder="1" applyAlignment="1">
      <alignment horizontal="left" vertical="center" wrapText="1" indent="1"/>
    </xf>
    <xf numFmtId="0" fontId="63" fillId="0" borderId="9" xfId="0" applyFont="1" applyBorder="1" applyAlignment="1">
      <alignment horizontal="left" vertical="center" wrapText="1" indent="1"/>
    </xf>
    <xf numFmtId="0" fontId="63" fillId="0" borderId="10" xfId="0" applyFont="1" applyBorder="1" applyAlignment="1">
      <alignment horizontal="left" vertical="center" wrapText="1" indent="1"/>
    </xf>
    <xf numFmtId="0" fontId="63" fillId="0" borderId="11" xfId="0" applyFont="1" applyBorder="1" applyAlignment="1">
      <alignment horizontal="left" vertical="center" wrapText="1" indent="1"/>
    </xf>
    <xf numFmtId="176" fontId="63" fillId="0" borderId="15" xfId="0" applyNumberFormat="1" applyFont="1" applyBorder="1" applyAlignment="1">
      <alignment horizontal="center" vertical="center"/>
    </xf>
    <xf numFmtId="176" fontId="63" fillId="0" borderId="16" xfId="0" applyNumberFormat="1" applyFont="1" applyBorder="1" applyAlignment="1">
      <alignment horizontal="center" vertical="center"/>
    </xf>
    <xf numFmtId="176" fontId="63" fillId="0" borderId="17" xfId="0" applyNumberFormat="1" applyFont="1" applyBorder="1" applyAlignment="1">
      <alignment horizontal="center" vertical="center"/>
    </xf>
    <xf numFmtId="0" fontId="68" fillId="0" borderId="9" xfId="0" applyFont="1" applyBorder="1" applyAlignment="1">
      <alignment horizontal="left" vertical="center" wrapText="1" indent="1"/>
    </xf>
    <xf numFmtId="0" fontId="68" fillId="0" borderId="10" xfId="0" applyFont="1" applyBorder="1" applyAlignment="1">
      <alignment horizontal="left" vertical="center" wrapText="1" indent="1"/>
    </xf>
    <xf numFmtId="0" fontId="68" fillId="0" borderId="11" xfId="0" applyFont="1" applyBorder="1" applyAlignment="1">
      <alignment horizontal="left" vertical="center" wrapText="1" indent="1"/>
    </xf>
    <xf numFmtId="0" fontId="63" fillId="0" borderId="15" xfId="0" applyFont="1" applyBorder="1" applyAlignment="1">
      <alignment horizontal="center" vertical="center" wrapText="1"/>
    </xf>
    <xf numFmtId="0" fontId="63" fillId="0" borderId="16" xfId="0" applyFont="1" applyBorder="1" applyAlignment="1">
      <alignment horizontal="center" vertical="center" wrapText="1"/>
    </xf>
    <xf numFmtId="0" fontId="63" fillId="0" borderId="17" xfId="0" applyFont="1" applyBorder="1" applyAlignment="1">
      <alignment horizontal="center" vertical="center" wrapText="1"/>
    </xf>
    <xf numFmtId="0" fontId="55" fillId="0" borderId="5" xfId="0" applyFont="1" applyBorder="1" applyAlignment="1">
      <alignment horizontal="center" vertical="center"/>
    </xf>
    <xf numFmtId="0" fontId="55" fillId="0" borderId="6" xfId="0" applyFont="1" applyBorder="1" applyAlignment="1">
      <alignment horizontal="center" vertical="center"/>
    </xf>
    <xf numFmtId="0" fontId="55" fillId="0" borderId="9" xfId="0" applyFont="1" applyBorder="1" applyAlignment="1">
      <alignment horizontal="left" vertical="center" wrapText="1" indent="1"/>
    </xf>
    <xf numFmtId="0" fontId="55" fillId="0" borderId="10" xfId="0" applyFont="1" applyBorder="1" applyAlignment="1">
      <alignment horizontal="left" vertical="center" wrapText="1" indent="1"/>
    </xf>
    <xf numFmtId="0" fontId="55" fillId="0" borderId="11" xfId="0" applyFont="1" applyBorder="1" applyAlignment="1">
      <alignment horizontal="left" vertical="center" wrapText="1" indent="1"/>
    </xf>
    <xf numFmtId="0" fontId="5" fillId="0" borderId="34" xfId="0" applyFont="1" applyBorder="1" applyAlignment="1">
      <alignment horizontal="center" vertical="center" wrapText="1"/>
    </xf>
    <xf numFmtId="0" fontId="5" fillId="0" borderId="96" xfId="0" applyFont="1" applyBorder="1" applyAlignment="1">
      <alignment horizontal="center" vertical="center" wrapText="1"/>
    </xf>
    <xf numFmtId="0" fontId="55" fillId="0" borderId="15" xfId="0" applyFont="1" applyBorder="1" applyAlignment="1">
      <alignment horizontal="center" vertical="center" wrapText="1"/>
    </xf>
    <xf numFmtId="0" fontId="55" fillId="0" borderId="16" xfId="0" applyFont="1" applyBorder="1" applyAlignment="1">
      <alignment horizontal="center" vertical="center" wrapText="1"/>
    </xf>
    <xf numFmtId="0" fontId="55" fillId="0" borderId="17" xfId="0" applyFont="1" applyBorder="1" applyAlignment="1">
      <alignment horizontal="center" vertical="center" wrapText="1"/>
    </xf>
    <xf numFmtId="177" fontId="14" fillId="3" borderId="33" xfId="0" applyNumberFormat="1" applyFont="1" applyFill="1" applyBorder="1" applyAlignment="1">
      <alignment horizontal="center" vertical="center" wrapText="1"/>
    </xf>
    <xf numFmtId="0" fontId="71" fillId="0" borderId="52" xfId="0" applyFont="1" applyBorder="1" applyAlignment="1">
      <alignment horizontal="left" vertical="center"/>
    </xf>
    <xf numFmtId="0" fontId="71" fillId="0" borderId="16" xfId="0" applyFont="1" applyBorder="1" applyAlignment="1">
      <alignment horizontal="left" vertical="center"/>
    </xf>
    <xf numFmtId="0" fontId="71" fillId="0" borderId="17" xfId="0" applyFont="1" applyBorder="1" applyAlignment="1">
      <alignment horizontal="left" vertical="center"/>
    </xf>
    <xf numFmtId="0" fontId="71" fillId="0" borderId="52" xfId="0" applyFont="1" applyBorder="1" applyAlignment="1">
      <alignment horizontal="left" vertical="center" wrapText="1"/>
    </xf>
    <xf numFmtId="0" fontId="18" fillId="0" borderId="98" xfId="0" applyFont="1" applyBorder="1" applyAlignment="1">
      <alignment horizontal="center" vertical="center" wrapText="1"/>
    </xf>
    <xf numFmtId="0" fontId="18" fillId="0" borderId="69" xfId="0" applyFont="1" applyBorder="1" applyAlignment="1">
      <alignment horizontal="center" vertical="center" wrapText="1"/>
    </xf>
    <xf numFmtId="38" fontId="71" fillId="0" borderId="62" xfId="1" applyFont="1" applyFill="1" applyBorder="1" applyAlignment="1">
      <alignment horizontal="left" vertical="center"/>
    </xf>
    <xf numFmtId="38" fontId="71" fillId="0" borderId="75" xfId="1" applyFont="1" applyFill="1" applyBorder="1" applyAlignment="1">
      <alignment horizontal="left" vertical="center"/>
    </xf>
    <xf numFmtId="38" fontId="71" fillId="0" borderId="52" xfId="1" applyFont="1" applyFill="1" applyBorder="1" applyAlignment="1">
      <alignment horizontal="left" vertical="center"/>
    </xf>
    <xf numFmtId="38" fontId="71" fillId="0" borderId="16" xfId="1" applyFont="1" applyFill="1" applyBorder="1" applyAlignment="1">
      <alignment horizontal="left" vertical="center"/>
    </xf>
    <xf numFmtId="38" fontId="71" fillId="0" borderId="22" xfId="1" applyFont="1" applyFill="1" applyBorder="1" applyAlignment="1">
      <alignment horizontal="left" vertical="center"/>
    </xf>
    <xf numFmtId="38" fontId="14" fillId="0" borderId="64" xfId="1" applyFont="1" applyFill="1" applyBorder="1" applyAlignment="1">
      <alignment horizontal="center" vertical="center"/>
    </xf>
    <xf numFmtId="38" fontId="14" fillId="0" borderId="33" xfId="1" applyFont="1" applyFill="1" applyBorder="1" applyAlignment="1">
      <alignment horizontal="center" vertical="center"/>
    </xf>
    <xf numFmtId="38" fontId="14" fillId="0" borderId="14" xfId="1" applyFont="1" applyFill="1" applyBorder="1" applyAlignment="1">
      <alignment horizontal="center" vertical="center"/>
    </xf>
    <xf numFmtId="0" fontId="18" fillId="8" borderId="0" xfId="0" applyFont="1" applyFill="1" applyAlignment="1">
      <alignment horizontal="left" vertical="top" wrapText="1"/>
    </xf>
    <xf numFmtId="38" fontId="14" fillId="0" borderId="52" xfId="1" applyFont="1" applyFill="1" applyBorder="1" applyAlignment="1">
      <alignment horizontal="center" vertical="center"/>
    </xf>
    <xf numFmtId="38" fontId="14" fillId="0" borderId="16" xfId="1" applyFont="1" applyFill="1" applyBorder="1" applyAlignment="1">
      <alignment horizontal="center" vertical="center"/>
    </xf>
    <xf numFmtId="38" fontId="14" fillId="0" borderId="22" xfId="1" applyFont="1" applyFill="1" applyBorder="1" applyAlignment="1">
      <alignment horizontal="center" vertical="center"/>
    </xf>
    <xf numFmtId="38" fontId="14" fillId="0" borderId="50" xfId="1" applyFont="1" applyFill="1" applyBorder="1" applyAlignment="1">
      <alignment horizontal="center" vertical="center"/>
    </xf>
    <xf numFmtId="38" fontId="14" fillId="0" borderId="29" xfId="1" applyFont="1" applyFill="1" applyBorder="1" applyAlignment="1">
      <alignment horizontal="center" vertical="center"/>
    </xf>
    <xf numFmtId="38" fontId="14" fillId="0" borderId="87" xfId="1" applyFont="1" applyFill="1" applyBorder="1" applyAlignment="1">
      <alignment horizontal="center" vertical="center"/>
    </xf>
    <xf numFmtId="0" fontId="71" fillId="0" borderId="41" xfId="0" applyFont="1" applyBorder="1" applyAlignment="1">
      <alignment horizontal="left" vertical="center" wrapText="1"/>
    </xf>
    <xf numFmtId="0" fontId="71" fillId="0" borderId="41" xfId="0" applyFont="1" applyBorder="1" applyAlignment="1">
      <alignment horizontal="left" vertical="center"/>
    </xf>
    <xf numFmtId="38" fontId="72" fillId="0" borderId="52" xfId="1" applyFont="1" applyFill="1" applyBorder="1" applyAlignment="1">
      <alignment horizontal="left" vertical="center" indent="1"/>
    </xf>
    <xf numFmtId="38" fontId="72" fillId="0" borderId="16" xfId="1" applyFont="1" applyFill="1" applyBorder="1" applyAlignment="1">
      <alignment horizontal="left" vertical="center" indent="1"/>
    </xf>
    <xf numFmtId="38" fontId="72" fillId="0" borderId="22" xfId="1" applyFont="1" applyFill="1" applyBorder="1" applyAlignment="1">
      <alignment horizontal="left" vertical="center" indent="1"/>
    </xf>
    <xf numFmtId="38" fontId="72" fillId="0" borderId="52" xfId="1" applyFont="1" applyFill="1" applyBorder="1" applyAlignment="1">
      <alignment horizontal="left" vertical="center"/>
    </xf>
    <xf numFmtId="38" fontId="72" fillId="0" borderId="16" xfId="1" applyFont="1" applyFill="1" applyBorder="1" applyAlignment="1">
      <alignment horizontal="left" vertical="center"/>
    </xf>
    <xf numFmtId="38" fontId="72" fillId="0" borderId="22" xfId="1" applyFont="1" applyFill="1" applyBorder="1" applyAlignment="1">
      <alignment horizontal="left" vertical="center"/>
    </xf>
    <xf numFmtId="38" fontId="74" fillId="0" borderId="52" xfId="1" applyFont="1" applyFill="1" applyBorder="1" applyAlignment="1">
      <alignment horizontal="left" vertical="center" wrapText="1" indent="1"/>
    </xf>
    <xf numFmtId="38" fontId="74" fillId="0" borderId="16" xfId="1" applyFont="1" applyFill="1" applyBorder="1" applyAlignment="1">
      <alignment horizontal="left" vertical="center" indent="1"/>
    </xf>
    <xf numFmtId="38" fontId="74" fillId="0" borderId="22" xfId="1" applyFont="1" applyFill="1" applyBorder="1" applyAlignment="1">
      <alignment horizontal="left" vertical="center" indent="1"/>
    </xf>
    <xf numFmtId="38" fontId="74" fillId="0" borderId="52" xfId="1" applyFont="1" applyFill="1" applyBorder="1" applyAlignment="1">
      <alignment horizontal="left" vertical="center" indent="1"/>
    </xf>
  </cellXfs>
  <cellStyles count="5">
    <cellStyle name="ハイパーリンク" xfId="4" builtinId="8"/>
    <cellStyle name="桁区切り 2" xfId="1" xr:uid="{44242B38-1977-47C0-A579-883592B75FF1}"/>
    <cellStyle name="桁区切り 4" xfId="3" xr:uid="{17CAAD31-85B2-4D56-8BD3-4423315204E5}"/>
    <cellStyle name="標準" xfId="0" builtinId="0"/>
    <cellStyle name="標準 3" xfId="2" xr:uid="{12872754-6266-40E9-AF80-B0FEAEA39E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351692</xdr:colOff>
      <xdr:row>22</xdr:row>
      <xdr:rowOff>14652</xdr:rowOff>
    </xdr:from>
    <xdr:to>
      <xdr:col>6</xdr:col>
      <xdr:colOff>439615</xdr:colOff>
      <xdr:row>22</xdr:row>
      <xdr:rowOff>501893</xdr:rowOff>
    </xdr:to>
    <xdr:sp macro="" textlink="">
      <xdr:nvSpPr>
        <xdr:cNvPr id="2" name="矢印: 下 1">
          <a:extLst>
            <a:ext uri="{FF2B5EF4-FFF2-40B4-BE49-F238E27FC236}">
              <a16:creationId xmlns:a16="http://schemas.microsoft.com/office/drawing/2014/main" id="{22FCE015-424F-4F0C-9424-4D31CFF595A2}"/>
            </a:ext>
          </a:extLst>
        </xdr:cNvPr>
        <xdr:cNvSpPr/>
      </xdr:nvSpPr>
      <xdr:spPr>
        <a:xfrm rot="16200000">
          <a:off x="3312745" y="4902199"/>
          <a:ext cx="493591" cy="713398"/>
        </a:xfrm>
        <a:prstGeom prst="downArrow">
          <a:avLst>
            <a:gd name="adj1" fmla="val 62308"/>
            <a:gd name="adj2"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856004</xdr:colOff>
      <xdr:row>7</xdr:row>
      <xdr:rowOff>21168</xdr:rowOff>
    </xdr:from>
    <xdr:to>
      <xdr:col>14</xdr:col>
      <xdr:colOff>834838</xdr:colOff>
      <xdr:row>11</xdr:row>
      <xdr:rowOff>33618</xdr:rowOff>
    </xdr:to>
    <xdr:sp macro="" textlink="">
      <xdr:nvSpPr>
        <xdr:cNvPr id="2" name="正方形/長方形 1">
          <a:extLst>
            <a:ext uri="{FF2B5EF4-FFF2-40B4-BE49-F238E27FC236}">
              <a16:creationId xmlns:a16="http://schemas.microsoft.com/office/drawing/2014/main" id="{0614FACA-5C93-4823-908E-3D03E53CE476}"/>
            </a:ext>
          </a:extLst>
        </xdr:cNvPr>
        <xdr:cNvSpPr/>
      </xdr:nvSpPr>
      <xdr:spPr>
        <a:xfrm>
          <a:off x="7361579" y="2811993"/>
          <a:ext cx="4919134" cy="1799975"/>
        </a:xfrm>
        <a:prstGeom prst="rect">
          <a:avLst/>
        </a:prstGeom>
        <a:noFill/>
        <a:ln w="53975" cmpd="thickThin">
          <a:solidFill>
            <a:srgbClr val="0000CC"/>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19299</xdr:colOff>
      <xdr:row>13</xdr:row>
      <xdr:rowOff>126441</xdr:rowOff>
    </xdr:from>
    <xdr:to>
      <xdr:col>14</xdr:col>
      <xdr:colOff>33617</xdr:colOff>
      <xdr:row>17</xdr:row>
      <xdr:rowOff>27270</xdr:rowOff>
    </xdr:to>
    <xdr:sp macro="" textlink="">
      <xdr:nvSpPr>
        <xdr:cNvPr id="3" name="正方形/長方形 2">
          <a:extLst>
            <a:ext uri="{FF2B5EF4-FFF2-40B4-BE49-F238E27FC236}">
              <a16:creationId xmlns:a16="http://schemas.microsoft.com/office/drawing/2014/main" id="{D24EF896-E006-46DF-ADA7-55D7922A14EB}"/>
            </a:ext>
          </a:extLst>
        </xdr:cNvPr>
        <xdr:cNvSpPr/>
      </xdr:nvSpPr>
      <xdr:spPr>
        <a:xfrm>
          <a:off x="9020424" y="5333441"/>
          <a:ext cx="2468593" cy="1231154"/>
        </a:xfrm>
        <a:prstGeom prst="rect">
          <a:avLst/>
        </a:prstGeom>
        <a:noFill/>
        <a:ln w="53975" cmpd="thickThin">
          <a:solidFill>
            <a:srgbClr val="0000CC"/>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541338</xdr:colOff>
      <xdr:row>11</xdr:row>
      <xdr:rowOff>140098</xdr:rowOff>
    </xdr:from>
    <xdr:to>
      <xdr:col>10</xdr:col>
      <xdr:colOff>733936</xdr:colOff>
      <xdr:row>16</xdr:row>
      <xdr:rowOff>436563</xdr:rowOff>
    </xdr:to>
    <xdr:grpSp>
      <xdr:nvGrpSpPr>
        <xdr:cNvPr id="4" name="グループ化 3">
          <a:extLst>
            <a:ext uri="{FF2B5EF4-FFF2-40B4-BE49-F238E27FC236}">
              <a16:creationId xmlns:a16="http://schemas.microsoft.com/office/drawing/2014/main" id="{96EFD68B-4609-452A-9247-8A12D6D97B87}"/>
            </a:ext>
          </a:extLst>
        </xdr:cNvPr>
        <xdr:cNvGrpSpPr/>
      </xdr:nvGrpSpPr>
      <xdr:grpSpPr>
        <a:xfrm>
          <a:off x="5434013" y="4704690"/>
          <a:ext cx="3445915" cy="1753790"/>
          <a:chOff x="5462877" y="4741250"/>
          <a:chExt cx="3476702" cy="1765336"/>
        </a:xfrm>
      </xdr:grpSpPr>
      <xdr:sp macro="" textlink="">
        <xdr:nvSpPr>
          <xdr:cNvPr id="5" name="吹き出し: 四角形 3">
            <a:extLst>
              <a:ext uri="{FF2B5EF4-FFF2-40B4-BE49-F238E27FC236}">
                <a16:creationId xmlns:a16="http://schemas.microsoft.com/office/drawing/2014/main" id="{A9128EF8-A1C0-4C0C-958C-D731C409A668}"/>
              </a:ext>
            </a:extLst>
          </xdr:cNvPr>
          <xdr:cNvSpPr/>
        </xdr:nvSpPr>
        <xdr:spPr>
          <a:xfrm>
            <a:off x="5462877" y="4741250"/>
            <a:ext cx="3476702" cy="1765336"/>
          </a:xfrm>
          <a:custGeom>
            <a:avLst/>
            <a:gdLst>
              <a:gd name="connsiteX0" fmla="*/ 0 w 2903987"/>
              <a:gd name="connsiteY0" fmla="*/ 0 h 1149202"/>
              <a:gd name="connsiteX1" fmla="*/ 1693992 w 2903987"/>
              <a:gd name="connsiteY1" fmla="*/ 0 h 1149202"/>
              <a:gd name="connsiteX2" fmla="*/ 2666267 w 2903987"/>
              <a:gd name="connsiteY2" fmla="*/ -978258 h 1149202"/>
              <a:gd name="connsiteX3" fmla="*/ 2419989 w 2903987"/>
              <a:gd name="connsiteY3" fmla="*/ 0 h 1149202"/>
              <a:gd name="connsiteX4" fmla="*/ 2903987 w 2903987"/>
              <a:gd name="connsiteY4" fmla="*/ 0 h 1149202"/>
              <a:gd name="connsiteX5" fmla="*/ 2903987 w 2903987"/>
              <a:gd name="connsiteY5" fmla="*/ 191534 h 1149202"/>
              <a:gd name="connsiteX6" fmla="*/ 2903987 w 2903987"/>
              <a:gd name="connsiteY6" fmla="*/ 191534 h 1149202"/>
              <a:gd name="connsiteX7" fmla="*/ 2903987 w 2903987"/>
              <a:gd name="connsiteY7" fmla="*/ 478834 h 1149202"/>
              <a:gd name="connsiteX8" fmla="*/ 2903987 w 2903987"/>
              <a:gd name="connsiteY8" fmla="*/ 1149202 h 1149202"/>
              <a:gd name="connsiteX9" fmla="*/ 2419989 w 2903987"/>
              <a:gd name="connsiteY9" fmla="*/ 1149202 h 1149202"/>
              <a:gd name="connsiteX10" fmla="*/ 1693992 w 2903987"/>
              <a:gd name="connsiteY10" fmla="*/ 1149202 h 1149202"/>
              <a:gd name="connsiteX11" fmla="*/ 1693992 w 2903987"/>
              <a:gd name="connsiteY11" fmla="*/ 1149202 h 1149202"/>
              <a:gd name="connsiteX12" fmla="*/ 0 w 2903987"/>
              <a:gd name="connsiteY12" fmla="*/ 1149202 h 1149202"/>
              <a:gd name="connsiteX13" fmla="*/ 0 w 2903987"/>
              <a:gd name="connsiteY13" fmla="*/ 478834 h 1149202"/>
              <a:gd name="connsiteX14" fmla="*/ 0 w 2903987"/>
              <a:gd name="connsiteY14" fmla="*/ 191534 h 1149202"/>
              <a:gd name="connsiteX15" fmla="*/ 0 w 2903987"/>
              <a:gd name="connsiteY15" fmla="*/ 191534 h 1149202"/>
              <a:gd name="connsiteX16" fmla="*/ 0 w 2903987"/>
              <a:gd name="connsiteY16" fmla="*/ 0 h 1149202"/>
              <a:gd name="connsiteX0" fmla="*/ 0 w 2903987"/>
              <a:gd name="connsiteY0" fmla="*/ 978258 h 2127460"/>
              <a:gd name="connsiteX1" fmla="*/ 1693992 w 2903987"/>
              <a:gd name="connsiteY1" fmla="*/ 978258 h 2127460"/>
              <a:gd name="connsiteX2" fmla="*/ 2666267 w 2903987"/>
              <a:gd name="connsiteY2" fmla="*/ 0 h 2127460"/>
              <a:gd name="connsiteX3" fmla="*/ 2419989 w 2903987"/>
              <a:gd name="connsiteY3" fmla="*/ 978258 h 2127460"/>
              <a:gd name="connsiteX4" fmla="*/ 2903987 w 2903987"/>
              <a:gd name="connsiteY4" fmla="*/ 978258 h 2127460"/>
              <a:gd name="connsiteX5" fmla="*/ 2903987 w 2903987"/>
              <a:gd name="connsiteY5" fmla="*/ 1169792 h 2127460"/>
              <a:gd name="connsiteX6" fmla="*/ 2903987 w 2903987"/>
              <a:gd name="connsiteY6" fmla="*/ 1169792 h 2127460"/>
              <a:gd name="connsiteX7" fmla="*/ 2903987 w 2903987"/>
              <a:gd name="connsiteY7" fmla="*/ 1457092 h 2127460"/>
              <a:gd name="connsiteX8" fmla="*/ 2884137 w 2903987"/>
              <a:gd name="connsiteY8" fmla="*/ 1426764 h 2127460"/>
              <a:gd name="connsiteX9" fmla="*/ 2903987 w 2903987"/>
              <a:gd name="connsiteY9" fmla="*/ 2127460 h 2127460"/>
              <a:gd name="connsiteX10" fmla="*/ 2419989 w 2903987"/>
              <a:gd name="connsiteY10" fmla="*/ 2127460 h 2127460"/>
              <a:gd name="connsiteX11" fmla="*/ 1693992 w 2903987"/>
              <a:gd name="connsiteY11" fmla="*/ 2127460 h 2127460"/>
              <a:gd name="connsiteX12" fmla="*/ 1693992 w 2903987"/>
              <a:gd name="connsiteY12" fmla="*/ 2127460 h 2127460"/>
              <a:gd name="connsiteX13" fmla="*/ 0 w 2903987"/>
              <a:gd name="connsiteY13" fmla="*/ 2127460 h 2127460"/>
              <a:gd name="connsiteX14" fmla="*/ 0 w 2903987"/>
              <a:gd name="connsiteY14" fmla="*/ 1457092 h 2127460"/>
              <a:gd name="connsiteX15" fmla="*/ 0 w 2903987"/>
              <a:gd name="connsiteY15" fmla="*/ 1169792 h 2127460"/>
              <a:gd name="connsiteX16" fmla="*/ 0 w 2903987"/>
              <a:gd name="connsiteY16" fmla="*/ 1169792 h 2127460"/>
              <a:gd name="connsiteX17" fmla="*/ 0 w 2903987"/>
              <a:gd name="connsiteY17" fmla="*/ 978258 h 2127460"/>
              <a:gd name="connsiteX0" fmla="*/ 0 w 3384199"/>
              <a:gd name="connsiteY0" fmla="*/ 978258 h 2127460"/>
              <a:gd name="connsiteX1" fmla="*/ 1693992 w 3384199"/>
              <a:gd name="connsiteY1" fmla="*/ 978258 h 2127460"/>
              <a:gd name="connsiteX2" fmla="*/ 2666267 w 3384199"/>
              <a:gd name="connsiteY2" fmla="*/ 0 h 2127460"/>
              <a:gd name="connsiteX3" fmla="*/ 2419989 w 3384199"/>
              <a:gd name="connsiteY3" fmla="*/ 978258 h 2127460"/>
              <a:gd name="connsiteX4" fmla="*/ 2903987 w 3384199"/>
              <a:gd name="connsiteY4" fmla="*/ 978258 h 2127460"/>
              <a:gd name="connsiteX5" fmla="*/ 2903987 w 3384199"/>
              <a:gd name="connsiteY5" fmla="*/ 1169792 h 2127460"/>
              <a:gd name="connsiteX6" fmla="*/ 2903987 w 3384199"/>
              <a:gd name="connsiteY6" fmla="*/ 1169792 h 2127460"/>
              <a:gd name="connsiteX7" fmla="*/ 2903987 w 3384199"/>
              <a:gd name="connsiteY7" fmla="*/ 1457092 h 2127460"/>
              <a:gd name="connsiteX8" fmla="*/ 3384199 w 3384199"/>
              <a:gd name="connsiteY8" fmla="*/ 1426764 h 2127460"/>
              <a:gd name="connsiteX9" fmla="*/ 2903987 w 3384199"/>
              <a:gd name="connsiteY9" fmla="*/ 2127460 h 2127460"/>
              <a:gd name="connsiteX10" fmla="*/ 2419989 w 3384199"/>
              <a:gd name="connsiteY10" fmla="*/ 2127460 h 2127460"/>
              <a:gd name="connsiteX11" fmla="*/ 1693992 w 3384199"/>
              <a:gd name="connsiteY11" fmla="*/ 2127460 h 2127460"/>
              <a:gd name="connsiteX12" fmla="*/ 1693992 w 3384199"/>
              <a:gd name="connsiteY12" fmla="*/ 2127460 h 2127460"/>
              <a:gd name="connsiteX13" fmla="*/ 0 w 3384199"/>
              <a:gd name="connsiteY13" fmla="*/ 2127460 h 2127460"/>
              <a:gd name="connsiteX14" fmla="*/ 0 w 3384199"/>
              <a:gd name="connsiteY14" fmla="*/ 1457092 h 2127460"/>
              <a:gd name="connsiteX15" fmla="*/ 0 w 3384199"/>
              <a:gd name="connsiteY15" fmla="*/ 1169792 h 2127460"/>
              <a:gd name="connsiteX16" fmla="*/ 0 w 3384199"/>
              <a:gd name="connsiteY16" fmla="*/ 1169792 h 2127460"/>
              <a:gd name="connsiteX17" fmla="*/ 0 w 3384199"/>
              <a:gd name="connsiteY17" fmla="*/ 978258 h 2127460"/>
              <a:gd name="connsiteX0" fmla="*/ 0 w 3649526"/>
              <a:gd name="connsiteY0" fmla="*/ 978258 h 2127460"/>
              <a:gd name="connsiteX1" fmla="*/ 1693992 w 3649526"/>
              <a:gd name="connsiteY1" fmla="*/ 978258 h 2127460"/>
              <a:gd name="connsiteX2" fmla="*/ 2666267 w 3649526"/>
              <a:gd name="connsiteY2" fmla="*/ 0 h 2127460"/>
              <a:gd name="connsiteX3" fmla="*/ 2419989 w 3649526"/>
              <a:gd name="connsiteY3" fmla="*/ 978258 h 2127460"/>
              <a:gd name="connsiteX4" fmla="*/ 2903987 w 3649526"/>
              <a:gd name="connsiteY4" fmla="*/ 978258 h 2127460"/>
              <a:gd name="connsiteX5" fmla="*/ 2903987 w 3649526"/>
              <a:gd name="connsiteY5" fmla="*/ 1169792 h 2127460"/>
              <a:gd name="connsiteX6" fmla="*/ 2903987 w 3649526"/>
              <a:gd name="connsiteY6" fmla="*/ 1169792 h 2127460"/>
              <a:gd name="connsiteX7" fmla="*/ 3649526 w 3649526"/>
              <a:gd name="connsiteY7" fmla="*/ 1272545 h 2127460"/>
              <a:gd name="connsiteX8" fmla="*/ 3384199 w 3649526"/>
              <a:gd name="connsiteY8" fmla="*/ 1426764 h 2127460"/>
              <a:gd name="connsiteX9" fmla="*/ 2903987 w 3649526"/>
              <a:gd name="connsiteY9" fmla="*/ 2127460 h 2127460"/>
              <a:gd name="connsiteX10" fmla="*/ 2419989 w 3649526"/>
              <a:gd name="connsiteY10" fmla="*/ 2127460 h 2127460"/>
              <a:gd name="connsiteX11" fmla="*/ 1693992 w 3649526"/>
              <a:gd name="connsiteY11" fmla="*/ 2127460 h 2127460"/>
              <a:gd name="connsiteX12" fmla="*/ 1693992 w 3649526"/>
              <a:gd name="connsiteY12" fmla="*/ 2127460 h 2127460"/>
              <a:gd name="connsiteX13" fmla="*/ 0 w 3649526"/>
              <a:gd name="connsiteY13" fmla="*/ 2127460 h 2127460"/>
              <a:gd name="connsiteX14" fmla="*/ 0 w 3649526"/>
              <a:gd name="connsiteY14" fmla="*/ 1457092 h 2127460"/>
              <a:gd name="connsiteX15" fmla="*/ 0 w 3649526"/>
              <a:gd name="connsiteY15" fmla="*/ 1169792 h 2127460"/>
              <a:gd name="connsiteX16" fmla="*/ 0 w 3649526"/>
              <a:gd name="connsiteY16" fmla="*/ 1169792 h 2127460"/>
              <a:gd name="connsiteX17" fmla="*/ 0 w 3649526"/>
              <a:gd name="connsiteY17" fmla="*/ 978258 h 2127460"/>
              <a:gd name="connsiteX0" fmla="*/ 0 w 3649526"/>
              <a:gd name="connsiteY0" fmla="*/ 978258 h 2127460"/>
              <a:gd name="connsiteX1" fmla="*/ 1693992 w 3649526"/>
              <a:gd name="connsiteY1" fmla="*/ 978258 h 2127460"/>
              <a:gd name="connsiteX2" fmla="*/ 2666267 w 3649526"/>
              <a:gd name="connsiteY2" fmla="*/ 0 h 2127460"/>
              <a:gd name="connsiteX3" fmla="*/ 2419989 w 3649526"/>
              <a:gd name="connsiteY3" fmla="*/ 978258 h 2127460"/>
              <a:gd name="connsiteX4" fmla="*/ 2903987 w 3649526"/>
              <a:gd name="connsiteY4" fmla="*/ 978258 h 2127460"/>
              <a:gd name="connsiteX5" fmla="*/ 2903987 w 3649526"/>
              <a:gd name="connsiteY5" fmla="*/ 1169792 h 2127460"/>
              <a:gd name="connsiteX6" fmla="*/ 2903987 w 3649526"/>
              <a:gd name="connsiteY6" fmla="*/ 1169792 h 2127460"/>
              <a:gd name="connsiteX7" fmla="*/ 3649526 w 3649526"/>
              <a:gd name="connsiteY7" fmla="*/ 1272545 h 2127460"/>
              <a:gd name="connsiteX8" fmla="*/ 2937653 w 3649526"/>
              <a:gd name="connsiteY8" fmla="*/ 1510108 h 2127460"/>
              <a:gd name="connsiteX9" fmla="*/ 2903987 w 3649526"/>
              <a:gd name="connsiteY9" fmla="*/ 2127460 h 2127460"/>
              <a:gd name="connsiteX10" fmla="*/ 2419989 w 3649526"/>
              <a:gd name="connsiteY10" fmla="*/ 2127460 h 2127460"/>
              <a:gd name="connsiteX11" fmla="*/ 1693992 w 3649526"/>
              <a:gd name="connsiteY11" fmla="*/ 2127460 h 2127460"/>
              <a:gd name="connsiteX12" fmla="*/ 1693992 w 3649526"/>
              <a:gd name="connsiteY12" fmla="*/ 2127460 h 2127460"/>
              <a:gd name="connsiteX13" fmla="*/ 0 w 3649526"/>
              <a:gd name="connsiteY13" fmla="*/ 2127460 h 2127460"/>
              <a:gd name="connsiteX14" fmla="*/ 0 w 3649526"/>
              <a:gd name="connsiteY14" fmla="*/ 1457092 h 2127460"/>
              <a:gd name="connsiteX15" fmla="*/ 0 w 3649526"/>
              <a:gd name="connsiteY15" fmla="*/ 1169792 h 2127460"/>
              <a:gd name="connsiteX16" fmla="*/ 0 w 3649526"/>
              <a:gd name="connsiteY16" fmla="*/ 1169792 h 2127460"/>
              <a:gd name="connsiteX17" fmla="*/ 0 w 3649526"/>
              <a:gd name="connsiteY17" fmla="*/ 978258 h 2127460"/>
              <a:gd name="connsiteX0" fmla="*/ 0 w 3649526"/>
              <a:gd name="connsiteY0" fmla="*/ 978258 h 2127460"/>
              <a:gd name="connsiteX1" fmla="*/ 1693992 w 3649526"/>
              <a:gd name="connsiteY1" fmla="*/ 978258 h 2127460"/>
              <a:gd name="connsiteX2" fmla="*/ 2666267 w 3649526"/>
              <a:gd name="connsiteY2" fmla="*/ 0 h 2127460"/>
              <a:gd name="connsiteX3" fmla="*/ 2419989 w 3649526"/>
              <a:gd name="connsiteY3" fmla="*/ 978258 h 2127460"/>
              <a:gd name="connsiteX4" fmla="*/ 2903987 w 3649526"/>
              <a:gd name="connsiteY4" fmla="*/ 978258 h 2127460"/>
              <a:gd name="connsiteX5" fmla="*/ 2903987 w 3649526"/>
              <a:gd name="connsiteY5" fmla="*/ 1169792 h 2127460"/>
              <a:gd name="connsiteX6" fmla="*/ 2903987 w 3649526"/>
              <a:gd name="connsiteY6" fmla="*/ 1169792 h 2127460"/>
              <a:gd name="connsiteX7" fmla="*/ 3649526 w 3649526"/>
              <a:gd name="connsiteY7" fmla="*/ 1272545 h 2127460"/>
              <a:gd name="connsiteX8" fmla="*/ 2907883 w 3649526"/>
              <a:gd name="connsiteY8" fmla="*/ 1504155 h 2127460"/>
              <a:gd name="connsiteX9" fmla="*/ 2903987 w 3649526"/>
              <a:gd name="connsiteY9" fmla="*/ 2127460 h 2127460"/>
              <a:gd name="connsiteX10" fmla="*/ 2419989 w 3649526"/>
              <a:gd name="connsiteY10" fmla="*/ 2127460 h 2127460"/>
              <a:gd name="connsiteX11" fmla="*/ 1693992 w 3649526"/>
              <a:gd name="connsiteY11" fmla="*/ 2127460 h 2127460"/>
              <a:gd name="connsiteX12" fmla="*/ 1693992 w 3649526"/>
              <a:gd name="connsiteY12" fmla="*/ 2127460 h 2127460"/>
              <a:gd name="connsiteX13" fmla="*/ 0 w 3649526"/>
              <a:gd name="connsiteY13" fmla="*/ 2127460 h 2127460"/>
              <a:gd name="connsiteX14" fmla="*/ 0 w 3649526"/>
              <a:gd name="connsiteY14" fmla="*/ 1457092 h 2127460"/>
              <a:gd name="connsiteX15" fmla="*/ 0 w 3649526"/>
              <a:gd name="connsiteY15" fmla="*/ 1169792 h 2127460"/>
              <a:gd name="connsiteX16" fmla="*/ 0 w 3649526"/>
              <a:gd name="connsiteY16" fmla="*/ 1169792 h 2127460"/>
              <a:gd name="connsiteX17" fmla="*/ 0 w 3649526"/>
              <a:gd name="connsiteY17" fmla="*/ 978258 h 2127460"/>
              <a:gd name="connsiteX0" fmla="*/ 0 w 3584033"/>
              <a:gd name="connsiteY0" fmla="*/ 978258 h 2127460"/>
              <a:gd name="connsiteX1" fmla="*/ 1693992 w 3584033"/>
              <a:gd name="connsiteY1" fmla="*/ 978258 h 2127460"/>
              <a:gd name="connsiteX2" fmla="*/ 2666267 w 3584033"/>
              <a:gd name="connsiteY2" fmla="*/ 0 h 2127460"/>
              <a:gd name="connsiteX3" fmla="*/ 2419989 w 3584033"/>
              <a:gd name="connsiteY3" fmla="*/ 978258 h 2127460"/>
              <a:gd name="connsiteX4" fmla="*/ 2903987 w 3584033"/>
              <a:gd name="connsiteY4" fmla="*/ 978258 h 2127460"/>
              <a:gd name="connsiteX5" fmla="*/ 2903987 w 3584033"/>
              <a:gd name="connsiteY5" fmla="*/ 1169792 h 2127460"/>
              <a:gd name="connsiteX6" fmla="*/ 2903987 w 3584033"/>
              <a:gd name="connsiteY6" fmla="*/ 1169792 h 2127460"/>
              <a:gd name="connsiteX7" fmla="*/ 3584033 w 3584033"/>
              <a:gd name="connsiteY7" fmla="*/ 1385485 h 2127460"/>
              <a:gd name="connsiteX8" fmla="*/ 2907883 w 3584033"/>
              <a:gd name="connsiteY8" fmla="*/ 1504155 h 2127460"/>
              <a:gd name="connsiteX9" fmla="*/ 2903987 w 3584033"/>
              <a:gd name="connsiteY9" fmla="*/ 2127460 h 2127460"/>
              <a:gd name="connsiteX10" fmla="*/ 2419989 w 3584033"/>
              <a:gd name="connsiteY10" fmla="*/ 2127460 h 2127460"/>
              <a:gd name="connsiteX11" fmla="*/ 1693992 w 3584033"/>
              <a:gd name="connsiteY11" fmla="*/ 2127460 h 2127460"/>
              <a:gd name="connsiteX12" fmla="*/ 1693992 w 3584033"/>
              <a:gd name="connsiteY12" fmla="*/ 2127460 h 2127460"/>
              <a:gd name="connsiteX13" fmla="*/ 0 w 3584033"/>
              <a:gd name="connsiteY13" fmla="*/ 2127460 h 2127460"/>
              <a:gd name="connsiteX14" fmla="*/ 0 w 3584033"/>
              <a:gd name="connsiteY14" fmla="*/ 1457092 h 2127460"/>
              <a:gd name="connsiteX15" fmla="*/ 0 w 3584033"/>
              <a:gd name="connsiteY15" fmla="*/ 1169792 h 2127460"/>
              <a:gd name="connsiteX16" fmla="*/ 0 w 3584033"/>
              <a:gd name="connsiteY16" fmla="*/ 1169792 h 2127460"/>
              <a:gd name="connsiteX17" fmla="*/ 0 w 3584033"/>
              <a:gd name="connsiteY17" fmla="*/ 978258 h 2127460"/>
              <a:gd name="connsiteX0" fmla="*/ 0 w 3381419"/>
              <a:gd name="connsiteY0" fmla="*/ 978258 h 2127460"/>
              <a:gd name="connsiteX1" fmla="*/ 1693992 w 3381419"/>
              <a:gd name="connsiteY1" fmla="*/ 978258 h 2127460"/>
              <a:gd name="connsiteX2" fmla="*/ 2666267 w 3381419"/>
              <a:gd name="connsiteY2" fmla="*/ 0 h 2127460"/>
              <a:gd name="connsiteX3" fmla="*/ 2419989 w 3381419"/>
              <a:gd name="connsiteY3" fmla="*/ 978258 h 2127460"/>
              <a:gd name="connsiteX4" fmla="*/ 2903987 w 3381419"/>
              <a:gd name="connsiteY4" fmla="*/ 978258 h 2127460"/>
              <a:gd name="connsiteX5" fmla="*/ 2903987 w 3381419"/>
              <a:gd name="connsiteY5" fmla="*/ 1169792 h 2127460"/>
              <a:gd name="connsiteX6" fmla="*/ 2903987 w 3381419"/>
              <a:gd name="connsiteY6" fmla="*/ 1169792 h 2127460"/>
              <a:gd name="connsiteX7" fmla="*/ 3381419 w 3381419"/>
              <a:gd name="connsiteY7" fmla="*/ 1379549 h 2127460"/>
              <a:gd name="connsiteX8" fmla="*/ 2907883 w 3381419"/>
              <a:gd name="connsiteY8" fmla="*/ 1504155 h 2127460"/>
              <a:gd name="connsiteX9" fmla="*/ 2903987 w 3381419"/>
              <a:gd name="connsiteY9" fmla="*/ 2127460 h 2127460"/>
              <a:gd name="connsiteX10" fmla="*/ 2419989 w 3381419"/>
              <a:gd name="connsiteY10" fmla="*/ 2127460 h 2127460"/>
              <a:gd name="connsiteX11" fmla="*/ 1693992 w 3381419"/>
              <a:gd name="connsiteY11" fmla="*/ 2127460 h 2127460"/>
              <a:gd name="connsiteX12" fmla="*/ 1693992 w 3381419"/>
              <a:gd name="connsiteY12" fmla="*/ 2127460 h 2127460"/>
              <a:gd name="connsiteX13" fmla="*/ 0 w 3381419"/>
              <a:gd name="connsiteY13" fmla="*/ 2127460 h 2127460"/>
              <a:gd name="connsiteX14" fmla="*/ 0 w 3381419"/>
              <a:gd name="connsiteY14" fmla="*/ 1457092 h 2127460"/>
              <a:gd name="connsiteX15" fmla="*/ 0 w 3381419"/>
              <a:gd name="connsiteY15" fmla="*/ 1169792 h 2127460"/>
              <a:gd name="connsiteX16" fmla="*/ 0 w 3381419"/>
              <a:gd name="connsiteY16" fmla="*/ 1169792 h 2127460"/>
              <a:gd name="connsiteX17" fmla="*/ 0 w 3381419"/>
              <a:gd name="connsiteY17" fmla="*/ 978258 h 2127460"/>
              <a:gd name="connsiteX0" fmla="*/ 0 w 3381419"/>
              <a:gd name="connsiteY0" fmla="*/ 978258 h 2127460"/>
              <a:gd name="connsiteX1" fmla="*/ 1693992 w 3381419"/>
              <a:gd name="connsiteY1" fmla="*/ 978258 h 2127460"/>
              <a:gd name="connsiteX2" fmla="*/ 2666267 w 3381419"/>
              <a:gd name="connsiteY2" fmla="*/ 0 h 2127460"/>
              <a:gd name="connsiteX3" fmla="*/ 2419989 w 3381419"/>
              <a:gd name="connsiteY3" fmla="*/ 978258 h 2127460"/>
              <a:gd name="connsiteX4" fmla="*/ 2903987 w 3381419"/>
              <a:gd name="connsiteY4" fmla="*/ 978258 h 2127460"/>
              <a:gd name="connsiteX5" fmla="*/ 2903987 w 3381419"/>
              <a:gd name="connsiteY5" fmla="*/ 1169792 h 2127460"/>
              <a:gd name="connsiteX6" fmla="*/ 2903987 w 3381419"/>
              <a:gd name="connsiteY6" fmla="*/ 1235179 h 2127460"/>
              <a:gd name="connsiteX7" fmla="*/ 3381419 w 3381419"/>
              <a:gd name="connsiteY7" fmla="*/ 1379549 h 2127460"/>
              <a:gd name="connsiteX8" fmla="*/ 2907883 w 3381419"/>
              <a:gd name="connsiteY8" fmla="*/ 1504155 h 2127460"/>
              <a:gd name="connsiteX9" fmla="*/ 2903987 w 3381419"/>
              <a:gd name="connsiteY9" fmla="*/ 2127460 h 2127460"/>
              <a:gd name="connsiteX10" fmla="*/ 2419989 w 3381419"/>
              <a:gd name="connsiteY10" fmla="*/ 2127460 h 2127460"/>
              <a:gd name="connsiteX11" fmla="*/ 1693992 w 3381419"/>
              <a:gd name="connsiteY11" fmla="*/ 2127460 h 2127460"/>
              <a:gd name="connsiteX12" fmla="*/ 1693992 w 3381419"/>
              <a:gd name="connsiteY12" fmla="*/ 2127460 h 2127460"/>
              <a:gd name="connsiteX13" fmla="*/ 0 w 3381419"/>
              <a:gd name="connsiteY13" fmla="*/ 2127460 h 2127460"/>
              <a:gd name="connsiteX14" fmla="*/ 0 w 3381419"/>
              <a:gd name="connsiteY14" fmla="*/ 1457092 h 2127460"/>
              <a:gd name="connsiteX15" fmla="*/ 0 w 3381419"/>
              <a:gd name="connsiteY15" fmla="*/ 1169792 h 2127460"/>
              <a:gd name="connsiteX16" fmla="*/ 0 w 3381419"/>
              <a:gd name="connsiteY16" fmla="*/ 1169792 h 2127460"/>
              <a:gd name="connsiteX17" fmla="*/ 0 w 3381419"/>
              <a:gd name="connsiteY17" fmla="*/ 978258 h 2127460"/>
              <a:gd name="connsiteX0" fmla="*/ 0 w 3381419"/>
              <a:gd name="connsiteY0" fmla="*/ 635949 h 1785151"/>
              <a:gd name="connsiteX1" fmla="*/ 1693992 w 3381419"/>
              <a:gd name="connsiteY1" fmla="*/ 635949 h 1785151"/>
              <a:gd name="connsiteX2" fmla="*/ 2496060 w 3381419"/>
              <a:gd name="connsiteY2" fmla="*/ 0 h 1785151"/>
              <a:gd name="connsiteX3" fmla="*/ 2419989 w 3381419"/>
              <a:gd name="connsiteY3" fmla="*/ 635949 h 1785151"/>
              <a:gd name="connsiteX4" fmla="*/ 2903987 w 3381419"/>
              <a:gd name="connsiteY4" fmla="*/ 635949 h 1785151"/>
              <a:gd name="connsiteX5" fmla="*/ 2903987 w 3381419"/>
              <a:gd name="connsiteY5" fmla="*/ 827483 h 1785151"/>
              <a:gd name="connsiteX6" fmla="*/ 2903987 w 3381419"/>
              <a:gd name="connsiteY6" fmla="*/ 892870 h 1785151"/>
              <a:gd name="connsiteX7" fmla="*/ 3381419 w 3381419"/>
              <a:gd name="connsiteY7" fmla="*/ 1037240 h 1785151"/>
              <a:gd name="connsiteX8" fmla="*/ 2907883 w 3381419"/>
              <a:gd name="connsiteY8" fmla="*/ 1161846 h 1785151"/>
              <a:gd name="connsiteX9" fmla="*/ 2903987 w 3381419"/>
              <a:gd name="connsiteY9" fmla="*/ 1785151 h 1785151"/>
              <a:gd name="connsiteX10" fmla="*/ 2419989 w 3381419"/>
              <a:gd name="connsiteY10" fmla="*/ 1785151 h 1785151"/>
              <a:gd name="connsiteX11" fmla="*/ 1693992 w 3381419"/>
              <a:gd name="connsiteY11" fmla="*/ 1785151 h 1785151"/>
              <a:gd name="connsiteX12" fmla="*/ 1693992 w 3381419"/>
              <a:gd name="connsiteY12" fmla="*/ 1785151 h 1785151"/>
              <a:gd name="connsiteX13" fmla="*/ 0 w 3381419"/>
              <a:gd name="connsiteY13" fmla="*/ 1785151 h 1785151"/>
              <a:gd name="connsiteX14" fmla="*/ 0 w 3381419"/>
              <a:gd name="connsiteY14" fmla="*/ 1114783 h 1785151"/>
              <a:gd name="connsiteX15" fmla="*/ 0 w 3381419"/>
              <a:gd name="connsiteY15" fmla="*/ 827483 h 1785151"/>
              <a:gd name="connsiteX16" fmla="*/ 0 w 3381419"/>
              <a:gd name="connsiteY16" fmla="*/ 827483 h 1785151"/>
              <a:gd name="connsiteX17" fmla="*/ 0 w 3381419"/>
              <a:gd name="connsiteY17" fmla="*/ 635949 h 1785151"/>
              <a:gd name="connsiteX0" fmla="*/ 0 w 3381419"/>
              <a:gd name="connsiteY0" fmla="*/ 635949 h 1785151"/>
              <a:gd name="connsiteX1" fmla="*/ 1693992 w 3381419"/>
              <a:gd name="connsiteY1" fmla="*/ 635949 h 1785151"/>
              <a:gd name="connsiteX2" fmla="*/ 2496060 w 3381419"/>
              <a:gd name="connsiteY2" fmla="*/ 0 h 1785151"/>
              <a:gd name="connsiteX3" fmla="*/ 2311774 w 3381419"/>
              <a:gd name="connsiteY3" fmla="*/ 658731 h 1785151"/>
              <a:gd name="connsiteX4" fmla="*/ 2903987 w 3381419"/>
              <a:gd name="connsiteY4" fmla="*/ 635949 h 1785151"/>
              <a:gd name="connsiteX5" fmla="*/ 2903987 w 3381419"/>
              <a:gd name="connsiteY5" fmla="*/ 827483 h 1785151"/>
              <a:gd name="connsiteX6" fmla="*/ 2903987 w 3381419"/>
              <a:gd name="connsiteY6" fmla="*/ 892870 h 1785151"/>
              <a:gd name="connsiteX7" fmla="*/ 3381419 w 3381419"/>
              <a:gd name="connsiteY7" fmla="*/ 1037240 h 1785151"/>
              <a:gd name="connsiteX8" fmla="*/ 2907883 w 3381419"/>
              <a:gd name="connsiteY8" fmla="*/ 1161846 h 1785151"/>
              <a:gd name="connsiteX9" fmla="*/ 2903987 w 3381419"/>
              <a:gd name="connsiteY9" fmla="*/ 1785151 h 1785151"/>
              <a:gd name="connsiteX10" fmla="*/ 2419989 w 3381419"/>
              <a:gd name="connsiteY10" fmla="*/ 1785151 h 1785151"/>
              <a:gd name="connsiteX11" fmla="*/ 1693992 w 3381419"/>
              <a:gd name="connsiteY11" fmla="*/ 1785151 h 1785151"/>
              <a:gd name="connsiteX12" fmla="*/ 1693992 w 3381419"/>
              <a:gd name="connsiteY12" fmla="*/ 1785151 h 1785151"/>
              <a:gd name="connsiteX13" fmla="*/ 0 w 3381419"/>
              <a:gd name="connsiteY13" fmla="*/ 1785151 h 1785151"/>
              <a:gd name="connsiteX14" fmla="*/ 0 w 3381419"/>
              <a:gd name="connsiteY14" fmla="*/ 1114783 h 1785151"/>
              <a:gd name="connsiteX15" fmla="*/ 0 w 3381419"/>
              <a:gd name="connsiteY15" fmla="*/ 827483 h 1785151"/>
              <a:gd name="connsiteX16" fmla="*/ 0 w 3381419"/>
              <a:gd name="connsiteY16" fmla="*/ 827483 h 1785151"/>
              <a:gd name="connsiteX17" fmla="*/ 0 w 3381419"/>
              <a:gd name="connsiteY17" fmla="*/ 635949 h 1785151"/>
              <a:gd name="connsiteX0" fmla="*/ 0 w 3381419"/>
              <a:gd name="connsiteY0" fmla="*/ 635949 h 1785151"/>
              <a:gd name="connsiteX1" fmla="*/ 1693992 w 3381419"/>
              <a:gd name="connsiteY1" fmla="*/ 635949 h 1785151"/>
              <a:gd name="connsiteX2" fmla="*/ 2496060 w 3381419"/>
              <a:gd name="connsiteY2" fmla="*/ 0 h 1785151"/>
              <a:gd name="connsiteX3" fmla="*/ 2317407 w 3381419"/>
              <a:gd name="connsiteY3" fmla="*/ 638232 h 1785151"/>
              <a:gd name="connsiteX4" fmla="*/ 2903987 w 3381419"/>
              <a:gd name="connsiteY4" fmla="*/ 635949 h 1785151"/>
              <a:gd name="connsiteX5" fmla="*/ 2903987 w 3381419"/>
              <a:gd name="connsiteY5" fmla="*/ 827483 h 1785151"/>
              <a:gd name="connsiteX6" fmla="*/ 2903987 w 3381419"/>
              <a:gd name="connsiteY6" fmla="*/ 892870 h 1785151"/>
              <a:gd name="connsiteX7" fmla="*/ 3381419 w 3381419"/>
              <a:gd name="connsiteY7" fmla="*/ 1037240 h 1785151"/>
              <a:gd name="connsiteX8" fmla="*/ 2907883 w 3381419"/>
              <a:gd name="connsiteY8" fmla="*/ 1161846 h 1785151"/>
              <a:gd name="connsiteX9" fmla="*/ 2903987 w 3381419"/>
              <a:gd name="connsiteY9" fmla="*/ 1785151 h 1785151"/>
              <a:gd name="connsiteX10" fmla="*/ 2419989 w 3381419"/>
              <a:gd name="connsiteY10" fmla="*/ 1785151 h 1785151"/>
              <a:gd name="connsiteX11" fmla="*/ 1693992 w 3381419"/>
              <a:gd name="connsiteY11" fmla="*/ 1785151 h 1785151"/>
              <a:gd name="connsiteX12" fmla="*/ 1693992 w 3381419"/>
              <a:gd name="connsiteY12" fmla="*/ 1785151 h 1785151"/>
              <a:gd name="connsiteX13" fmla="*/ 0 w 3381419"/>
              <a:gd name="connsiteY13" fmla="*/ 1785151 h 1785151"/>
              <a:gd name="connsiteX14" fmla="*/ 0 w 3381419"/>
              <a:gd name="connsiteY14" fmla="*/ 1114783 h 1785151"/>
              <a:gd name="connsiteX15" fmla="*/ 0 w 3381419"/>
              <a:gd name="connsiteY15" fmla="*/ 827483 h 1785151"/>
              <a:gd name="connsiteX16" fmla="*/ 0 w 3381419"/>
              <a:gd name="connsiteY16" fmla="*/ 827483 h 1785151"/>
              <a:gd name="connsiteX17" fmla="*/ 0 w 3381419"/>
              <a:gd name="connsiteY17" fmla="*/ 635949 h 1785151"/>
              <a:gd name="connsiteX0" fmla="*/ 0 w 3381419"/>
              <a:gd name="connsiteY0" fmla="*/ 635949 h 1785151"/>
              <a:gd name="connsiteX1" fmla="*/ 1693992 w 3381419"/>
              <a:gd name="connsiteY1" fmla="*/ 635949 h 1785151"/>
              <a:gd name="connsiteX2" fmla="*/ 2496060 w 3381419"/>
              <a:gd name="connsiteY2" fmla="*/ 0 h 1785151"/>
              <a:gd name="connsiteX3" fmla="*/ 2309449 w 3381419"/>
              <a:gd name="connsiteY3" fmla="*/ 629992 h 1785151"/>
              <a:gd name="connsiteX4" fmla="*/ 2903987 w 3381419"/>
              <a:gd name="connsiteY4" fmla="*/ 635949 h 1785151"/>
              <a:gd name="connsiteX5" fmla="*/ 2903987 w 3381419"/>
              <a:gd name="connsiteY5" fmla="*/ 827483 h 1785151"/>
              <a:gd name="connsiteX6" fmla="*/ 2903987 w 3381419"/>
              <a:gd name="connsiteY6" fmla="*/ 892870 h 1785151"/>
              <a:gd name="connsiteX7" fmla="*/ 3381419 w 3381419"/>
              <a:gd name="connsiteY7" fmla="*/ 1037240 h 1785151"/>
              <a:gd name="connsiteX8" fmla="*/ 2907883 w 3381419"/>
              <a:gd name="connsiteY8" fmla="*/ 1161846 h 1785151"/>
              <a:gd name="connsiteX9" fmla="*/ 2903987 w 3381419"/>
              <a:gd name="connsiteY9" fmla="*/ 1785151 h 1785151"/>
              <a:gd name="connsiteX10" fmla="*/ 2419989 w 3381419"/>
              <a:gd name="connsiteY10" fmla="*/ 1785151 h 1785151"/>
              <a:gd name="connsiteX11" fmla="*/ 1693992 w 3381419"/>
              <a:gd name="connsiteY11" fmla="*/ 1785151 h 1785151"/>
              <a:gd name="connsiteX12" fmla="*/ 1693992 w 3381419"/>
              <a:gd name="connsiteY12" fmla="*/ 1785151 h 1785151"/>
              <a:gd name="connsiteX13" fmla="*/ 0 w 3381419"/>
              <a:gd name="connsiteY13" fmla="*/ 1785151 h 1785151"/>
              <a:gd name="connsiteX14" fmla="*/ 0 w 3381419"/>
              <a:gd name="connsiteY14" fmla="*/ 1114783 h 1785151"/>
              <a:gd name="connsiteX15" fmla="*/ 0 w 3381419"/>
              <a:gd name="connsiteY15" fmla="*/ 827483 h 1785151"/>
              <a:gd name="connsiteX16" fmla="*/ 0 w 3381419"/>
              <a:gd name="connsiteY16" fmla="*/ 827483 h 1785151"/>
              <a:gd name="connsiteX17" fmla="*/ 0 w 3381419"/>
              <a:gd name="connsiteY17" fmla="*/ 635949 h 1785151"/>
              <a:gd name="connsiteX0" fmla="*/ 0 w 3381419"/>
              <a:gd name="connsiteY0" fmla="*/ 635949 h 1785151"/>
              <a:gd name="connsiteX1" fmla="*/ 1693992 w 3381419"/>
              <a:gd name="connsiteY1" fmla="*/ 635949 h 1785151"/>
              <a:gd name="connsiteX2" fmla="*/ 2496060 w 3381419"/>
              <a:gd name="connsiteY2" fmla="*/ 0 h 1785151"/>
              <a:gd name="connsiteX3" fmla="*/ 2317421 w 3381419"/>
              <a:gd name="connsiteY3" fmla="*/ 638246 h 1785151"/>
              <a:gd name="connsiteX4" fmla="*/ 2903987 w 3381419"/>
              <a:gd name="connsiteY4" fmla="*/ 635949 h 1785151"/>
              <a:gd name="connsiteX5" fmla="*/ 2903987 w 3381419"/>
              <a:gd name="connsiteY5" fmla="*/ 827483 h 1785151"/>
              <a:gd name="connsiteX6" fmla="*/ 2903987 w 3381419"/>
              <a:gd name="connsiteY6" fmla="*/ 892870 h 1785151"/>
              <a:gd name="connsiteX7" fmla="*/ 3381419 w 3381419"/>
              <a:gd name="connsiteY7" fmla="*/ 1037240 h 1785151"/>
              <a:gd name="connsiteX8" fmla="*/ 2907883 w 3381419"/>
              <a:gd name="connsiteY8" fmla="*/ 1161846 h 1785151"/>
              <a:gd name="connsiteX9" fmla="*/ 2903987 w 3381419"/>
              <a:gd name="connsiteY9" fmla="*/ 1785151 h 1785151"/>
              <a:gd name="connsiteX10" fmla="*/ 2419989 w 3381419"/>
              <a:gd name="connsiteY10" fmla="*/ 1785151 h 1785151"/>
              <a:gd name="connsiteX11" fmla="*/ 1693992 w 3381419"/>
              <a:gd name="connsiteY11" fmla="*/ 1785151 h 1785151"/>
              <a:gd name="connsiteX12" fmla="*/ 1693992 w 3381419"/>
              <a:gd name="connsiteY12" fmla="*/ 1785151 h 1785151"/>
              <a:gd name="connsiteX13" fmla="*/ 0 w 3381419"/>
              <a:gd name="connsiteY13" fmla="*/ 1785151 h 1785151"/>
              <a:gd name="connsiteX14" fmla="*/ 0 w 3381419"/>
              <a:gd name="connsiteY14" fmla="*/ 1114783 h 1785151"/>
              <a:gd name="connsiteX15" fmla="*/ 0 w 3381419"/>
              <a:gd name="connsiteY15" fmla="*/ 827483 h 1785151"/>
              <a:gd name="connsiteX16" fmla="*/ 0 w 3381419"/>
              <a:gd name="connsiteY16" fmla="*/ 827483 h 1785151"/>
              <a:gd name="connsiteX17" fmla="*/ 0 w 3381419"/>
              <a:gd name="connsiteY17" fmla="*/ 635949 h 1785151"/>
              <a:gd name="connsiteX0" fmla="*/ 0 w 3381419"/>
              <a:gd name="connsiteY0" fmla="*/ 635949 h 1785151"/>
              <a:gd name="connsiteX1" fmla="*/ 1699298 w 3381419"/>
              <a:gd name="connsiteY1" fmla="*/ 633202 h 1785151"/>
              <a:gd name="connsiteX2" fmla="*/ 2496060 w 3381419"/>
              <a:gd name="connsiteY2" fmla="*/ 0 h 1785151"/>
              <a:gd name="connsiteX3" fmla="*/ 2317421 w 3381419"/>
              <a:gd name="connsiteY3" fmla="*/ 638246 h 1785151"/>
              <a:gd name="connsiteX4" fmla="*/ 2903987 w 3381419"/>
              <a:gd name="connsiteY4" fmla="*/ 635949 h 1785151"/>
              <a:gd name="connsiteX5" fmla="*/ 2903987 w 3381419"/>
              <a:gd name="connsiteY5" fmla="*/ 827483 h 1785151"/>
              <a:gd name="connsiteX6" fmla="*/ 2903987 w 3381419"/>
              <a:gd name="connsiteY6" fmla="*/ 892870 h 1785151"/>
              <a:gd name="connsiteX7" fmla="*/ 3381419 w 3381419"/>
              <a:gd name="connsiteY7" fmla="*/ 1037240 h 1785151"/>
              <a:gd name="connsiteX8" fmla="*/ 2907883 w 3381419"/>
              <a:gd name="connsiteY8" fmla="*/ 1161846 h 1785151"/>
              <a:gd name="connsiteX9" fmla="*/ 2903987 w 3381419"/>
              <a:gd name="connsiteY9" fmla="*/ 1785151 h 1785151"/>
              <a:gd name="connsiteX10" fmla="*/ 2419989 w 3381419"/>
              <a:gd name="connsiteY10" fmla="*/ 1785151 h 1785151"/>
              <a:gd name="connsiteX11" fmla="*/ 1693992 w 3381419"/>
              <a:gd name="connsiteY11" fmla="*/ 1785151 h 1785151"/>
              <a:gd name="connsiteX12" fmla="*/ 1693992 w 3381419"/>
              <a:gd name="connsiteY12" fmla="*/ 1785151 h 1785151"/>
              <a:gd name="connsiteX13" fmla="*/ 0 w 3381419"/>
              <a:gd name="connsiteY13" fmla="*/ 1785151 h 1785151"/>
              <a:gd name="connsiteX14" fmla="*/ 0 w 3381419"/>
              <a:gd name="connsiteY14" fmla="*/ 1114783 h 1785151"/>
              <a:gd name="connsiteX15" fmla="*/ 0 w 3381419"/>
              <a:gd name="connsiteY15" fmla="*/ 827483 h 1785151"/>
              <a:gd name="connsiteX16" fmla="*/ 0 w 3381419"/>
              <a:gd name="connsiteY16" fmla="*/ 827483 h 1785151"/>
              <a:gd name="connsiteX17" fmla="*/ 0 w 3381419"/>
              <a:gd name="connsiteY17" fmla="*/ 635949 h 178515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3381419" h="1785151">
                <a:moveTo>
                  <a:pt x="0" y="635949"/>
                </a:moveTo>
                <a:lnTo>
                  <a:pt x="1699298" y="633202"/>
                </a:lnTo>
                <a:lnTo>
                  <a:pt x="2496060" y="0"/>
                </a:lnTo>
                <a:lnTo>
                  <a:pt x="2317421" y="638246"/>
                </a:lnTo>
                <a:lnTo>
                  <a:pt x="2903987" y="635949"/>
                </a:lnTo>
                <a:lnTo>
                  <a:pt x="2903987" y="827483"/>
                </a:lnTo>
                <a:lnTo>
                  <a:pt x="2903987" y="892870"/>
                </a:lnTo>
                <a:lnTo>
                  <a:pt x="3381419" y="1037240"/>
                </a:lnTo>
                <a:lnTo>
                  <a:pt x="2907883" y="1161846"/>
                </a:lnTo>
                <a:cubicBezTo>
                  <a:pt x="2906584" y="1369614"/>
                  <a:pt x="2905286" y="1577383"/>
                  <a:pt x="2903987" y="1785151"/>
                </a:cubicBezTo>
                <a:lnTo>
                  <a:pt x="2419989" y="1785151"/>
                </a:lnTo>
                <a:lnTo>
                  <a:pt x="1693992" y="1785151"/>
                </a:lnTo>
                <a:lnTo>
                  <a:pt x="1693992" y="1785151"/>
                </a:lnTo>
                <a:lnTo>
                  <a:pt x="0" y="1785151"/>
                </a:lnTo>
                <a:lnTo>
                  <a:pt x="0" y="1114783"/>
                </a:lnTo>
                <a:lnTo>
                  <a:pt x="0" y="827483"/>
                </a:lnTo>
                <a:lnTo>
                  <a:pt x="0" y="827483"/>
                </a:lnTo>
                <a:lnTo>
                  <a:pt x="0" y="635949"/>
                </a:lnTo>
                <a:close/>
              </a:path>
            </a:pathLst>
          </a:custGeom>
          <a:solidFill>
            <a:srgbClr val="FFEBFF"/>
          </a:solidFill>
          <a:ln w="31750">
            <a:solidFill>
              <a:schemeClr val="accent1">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2300"/>
              </a:lnSpc>
            </a:pPr>
            <a:endPar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2300"/>
              </a:lnSpc>
            </a:pPr>
            <a:endParaRPr kumimoji="1" lang="en-US" altLang="ja-JP" sz="400" b="1">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2300"/>
              </a:lnSpc>
            </a:pP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  交付申請時より変更となった</a:t>
            </a:r>
            <a:endPar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2300"/>
              </a:lnSpc>
            </a:pP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  　　　　　　　　枠内をそれぞれ</a:t>
            </a:r>
            <a:endPar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2300"/>
              </a:lnSpc>
            </a:pP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  訂正して記入</a:t>
            </a:r>
            <a:endPar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1600"/>
              </a:lnSpc>
            </a:pPr>
            <a:endParaRPr kumimoji="1" lang="en-US" altLang="ja-JP" sz="1400" b="1">
              <a:solidFill>
                <a:srgbClr val="660033"/>
              </a:solidFill>
            </a:endParaRPr>
          </a:p>
        </xdr:txBody>
      </xdr:sp>
      <xdr:sp macro="" textlink="">
        <xdr:nvSpPr>
          <xdr:cNvPr id="6" name="正方形/長方形 5">
            <a:extLst>
              <a:ext uri="{FF2B5EF4-FFF2-40B4-BE49-F238E27FC236}">
                <a16:creationId xmlns:a16="http://schemas.microsoft.com/office/drawing/2014/main" id="{658FAB6B-CA43-4882-A948-1C6ECC13A943}"/>
              </a:ext>
            </a:extLst>
          </xdr:cNvPr>
          <xdr:cNvSpPr/>
        </xdr:nvSpPr>
        <xdr:spPr>
          <a:xfrm>
            <a:off x="5725296" y="5851734"/>
            <a:ext cx="914344" cy="225056"/>
          </a:xfrm>
          <a:prstGeom prst="rect">
            <a:avLst/>
          </a:prstGeom>
          <a:solidFill>
            <a:schemeClr val="bg1"/>
          </a:solidFill>
          <a:ln w="53975" cmpd="thickThin">
            <a:solidFill>
              <a:srgbClr val="0000CC"/>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3</xdr:col>
      <xdr:colOff>0</xdr:colOff>
      <xdr:row>11</xdr:row>
      <xdr:rowOff>17245</xdr:rowOff>
    </xdr:from>
    <xdr:to>
      <xdr:col>5</xdr:col>
      <xdr:colOff>28637</xdr:colOff>
      <xdr:row>11</xdr:row>
      <xdr:rowOff>428937</xdr:rowOff>
    </xdr:to>
    <xdr:sp macro="" textlink="">
      <xdr:nvSpPr>
        <xdr:cNvPr id="7" name="正方形/長方形 6">
          <a:extLst>
            <a:ext uri="{FF2B5EF4-FFF2-40B4-BE49-F238E27FC236}">
              <a16:creationId xmlns:a16="http://schemas.microsoft.com/office/drawing/2014/main" id="{7E867C3C-2F1C-464E-8C18-3626B1AADDA3}"/>
            </a:ext>
          </a:extLst>
        </xdr:cNvPr>
        <xdr:cNvSpPr/>
      </xdr:nvSpPr>
      <xdr:spPr>
        <a:xfrm>
          <a:off x="2447925" y="4598770"/>
          <a:ext cx="1663762" cy="408517"/>
        </a:xfrm>
        <a:prstGeom prst="rect">
          <a:avLst/>
        </a:prstGeom>
        <a:noFill/>
        <a:ln w="47625">
          <a:solidFill>
            <a:srgbClr val="548235"/>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317500</xdr:colOff>
      <xdr:row>9</xdr:row>
      <xdr:rowOff>190500</xdr:rowOff>
    </xdr:from>
    <xdr:to>
      <xdr:col>6</xdr:col>
      <xdr:colOff>134471</xdr:colOff>
      <xdr:row>10</xdr:row>
      <xdr:rowOff>268941</xdr:rowOff>
    </xdr:to>
    <xdr:sp macro="" textlink="">
      <xdr:nvSpPr>
        <xdr:cNvPr id="8" name="線吹き出し 1 (枠付き) 17">
          <a:extLst>
            <a:ext uri="{FF2B5EF4-FFF2-40B4-BE49-F238E27FC236}">
              <a16:creationId xmlns:a16="http://schemas.microsoft.com/office/drawing/2014/main" id="{7CD334C9-5C6F-4D5D-9109-2319A4A23D91}"/>
            </a:ext>
          </a:extLst>
        </xdr:cNvPr>
        <xdr:cNvSpPr/>
      </xdr:nvSpPr>
      <xdr:spPr>
        <a:xfrm>
          <a:off x="981075" y="3876675"/>
          <a:ext cx="4058771" cy="526116"/>
        </a:xfrm>
        <a:prstGeom prst="borderCallout1">
          <a:avLst>
            <a:gd name="adj1" fmla="val 99383"/>
            <a:gd name="adj2" fmla="val 13373"/>
            <a:gd name="adj3" fmla="val 143668"/>
            <a:gd name="adj4" fmla="val 36600"/>
          </a:avLst>
        </a:prstGeom>
        <a:solidFill>
          <a:srgbClr val="E9FFE7"/>
        </a:solidFill>
        <a:ln w="38100" cap="flat" cmpd="sng" algn="ctr">
          <a:solidFill>
            <a:srgbClr val="548235"/>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600" b="0">
              <a:solidFill>
                <a:sysClr val="windowText" lastClr="000000"/>
              </a:solidFill>
              <a:effectLst/>
              <a:latin typeface="ＭＳ Ｐゴシック" panose="020B0600070205080204" pitchFamily="50" charset="-128"/>
              <a:ea typeface="ＭＳ Ｐゴシック" panose="020B0600070205080204" pitchFamily="50" charset="-128"/>
              <a:cs typeface="+mn-cs"/>
            </a:rPr>
            <a:t>ウ・</a:t>
          </a:r>
          <a:r>
            <a:rPr lang="ja-JP" altLang="ja-JP" sz="1600" b="0">
              <a:effectLst/>
              <a:latin typeface="ＭＳ Ｐゴシック" panose="020B0600070205080204" pitchFamily="50" charset="-128"/>
              <a:ea typeface="ＭＳ Ｐゴシック" panose="020B0600070205080204" pitchFamily="50" charset="-128"/>
              <a:cs typeface="+mn-cs"/>
            </a:rPr>
            <a:t>第</a:t>
          </a:r>
          <a:r>
            <a:rPr lang="en-US" altLang="ja-JP" sz="1600" b="0">
              <a:effectLst/>
              <a:latin typeface="ＭＳ Ｐゴシック" panose="020B0600070205080204" pitchFamily="50" charset="-128"/>
              <a:ea typeface="ＭＳ Ｐゴシック" panose="020B0600070205080204" pitchFamily="50" charset="-128"/>
              <a:cs typeface="+mn-cs"/>
            </a:rPr>
            <a:t>4</a:t>
          </a:r>
          <a:r>
            <a:rPr lang="ja-JP" altLang="ja-JP" sz="1600" b="0">
              <a:effectLst/>
              <a:latin typeface="ＭＳ Ｐゴシック" panose="020B0600070205080204" pitchFamily="50" charset="-128"/>
              <a:ea typeface="ＭＳ Ｐゴシック" panose="020B0600070205080204" pitchFamily="50" charset="-128"/>
              <a:cs typeface="+mn-cs"/>
            </a:rPr>
            <a:t>号</a:t>
          </a:r>
          <a:r>
            <a:rPr lang="en-US" altLang="ja-JP" sz="1600" b="0">
              <a:effectLst/>
              <a:latin typeface="ＭＳ Ｐゴシック" panose="020B0600070205080204" pitchFamily="50" charset="-128"/>
              <a:ea typeface="ＭＳ Ｐゴシック" panose="020B0600070205080204" pitchFamily="50" charset="-128"/>
              <a:cs typeface="+mn-cs"/>
            </a:rPr>
            <a:t>-2</a:t>
          </a:r>
          <a:r>
            <a:rPr lang="ja-JP" altLang="ja-JP" sz="1600" b="0">
              <a:effectLst/>
              <a:latin typeface="ＭＳ Ｐゴシック" panose="020B0600070205080204" pitchFamily="50" charset="-128"/>
              <a:ea typeface="ＭＳ Ｐゴシック" panose="020B0600070205080204" pitchFamily="50" charset="-128"/>
              <a:cs typeface="+mn-cs"/>
            </a:rPr>
            <a:t>様式の</a:t>
          </a:r>
          <a:r>
            <a:rPr lang="ja-JP" altLang="en-US" sz="1600" b="0">
              <a:solidFill>
                <a:srgbClr val="FF0000"/>
              </a:solidFill>
              <a:effectLst/>
              <a:latin typeface="HGS創英角ﾎﾟｯﾌﾟ体" panose="040B0A00000000000000" pitchFamily="50" charset="-128"/>
              <a:ea typeface="HGS創英角ﾎﾟｯﾌﾟ体" panose="040B0A00000000000000" pitchFamily="50" charset="-128"/>
              <a:cs typeface="+mn-cs"/>
            </a:rPr>
            <a:t>Ｂ</a:t>
          </a:r>
          <a:r>
            <a:rPr lang="ja-JP" altLang="ja-JP" sz="1600" b="0">
              <a:effectLst/>
              <a:latin typeface="ＭＳ Ｐゴシック" panose="020B0600070205080204" pitchFamily="50" charset="-128"/>
              <a:ea typeface="ＭＳ Ｐゴシック" panose="020B0600070205080204" pitchFamily="50" charset="-128"/>
              <a:cs typeface="+mn-cs"/>
            </a:rPr>
            <a:t>（助成対象額）欄へ記入</a:t>
          </a:r>
          <a:endParaRPr lang="ja-JP" altLang="ja-JP" sz="1600" b="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704478</xdr:colOff>
      <xdr:row>0</xdr:row>
      <xdr:rowOff>179295</xdr:rowOff>
    </xdr:from>
    <xdr:to>
      <xdr:col>6</xdr:col>
      <xdr:colOff>600450</xdr:colOff>
      <xdr:row>0</xdr:row>
      <xdr:rowOff>1001992</xdr:rowOff>
    </xdr:to>
    <xdr:sp macro="" textlink="">
      <xdr:nvSpPr>
        <xdr:cNvPr id="9" name="角丸四角形 19">
          <a:extLst>
            <a:ext uri="{FF2B5EF4-FFF2-40B4-BE49-F238E27FC236}">
              <a16:creationId xmlns:a16="http://schemas.microsoft.com/office/drawing/2014/main" id="{D4CC3E57-6CEB-4A66-AE12-7354E44F88D5}"/>
            </a:ext>
          </a:extLst>
        </xdr:cNvPr>
        <xdr:cNvSpPr/>
      </xdr:nvSpPr>
      <xdr:spPr>
        <a:xfrm>
          <a:off x="3152403" y="182470"/>
          <a:ext cx="2350247" cy="816347"/>
        </a:xfrm>
        <a:prstGeom prst="roundRect">
          <a:avLst/>
        </a:prstGeom>
        <a:noFill/>
        <a:ln w="31750">
          <a:solidFill>
            <a:srgbClr val="C00000"/>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sz="32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ja-JP" altLang="en-US" sz="32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a:t>
          </a:r>
          <a:r>
            <a:rPr lang="ja-JP" altLang="en-US" sz="3200" b="1" kern="100">
              <a:ln>
                <a:noFill/>
              </a:ln>
              <a:solidFill>
                <a:srgbClr val="000000"/>
              </a:solidFill>
              <a:effectLst>
                <a:outerShdw blurRad="38100" dist="19050" dir="2700000" algn="tl">
                  <a:schemeClr val="dk1">
                    <a:alpha val="40000"/>
                  </a:schemeClr>
                </a:outerShdw>
              </a:effectLst>
              <a:latin typeface="HG丸ｺﾞｼｯｸM-PRO" panose="020F0600000000000000" pitchFamily="50" charset="-128"/>
              <a:ea typeface="HG丸ｺﾞｼｯｸM-PRO" panose="020F0600000000000000" pitchFamily="50" charset="-128"/>
              <a:cs typeface="Times New Roman" panose="02020603050405020304" pitchFamily="18" charset="0"/>
            </a:rPr>
            <a:t>⑬</a:t>
          </a:r>
          <a:endParaRPr lang="en-US" altLang="ja-JP" sz="3200" b="1" kern="100">
            <a:ln>
              <a:noFill/>
            </a:ln>
            <a:solidFill>
              <a:srgbClr val="000000"/>
            </a:solidFill>
            <a:effectLst>
              <a:outerShdw blurRad="38100" dist="19050" dir="2700000" algn="tl">
                <a:schemeClr val="dk1">
                  <a:alpha val="40000"/>
                </a:schemeClr>
              </a:outerShdw>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5</xdr:col>
      <xdr:colOff>762001</xdr:colOff>
      <xdr:row>25</xdr:row>
      <xdr:rowOff>107158</xdr:rowOff>
    </xdr:from>
    <xdr:to>
      <xdr:col>8</xdr:col>
      <xdr:colOff>773906</xdr:colOff>
      <xdr:row>25</xdr:row>
      <xdr:rowOff>1059656</xdr:rowOff>
    </xdr:to>
    <xdr:sp macro="" textlink="">
      <xdr:nvSpPr>
        <xdr:cNvPr id="2" name="角丸四角形 2">
          <a:extLst>
            <a:ext uri="{FF2B5EF4-FFF2-40B4-BE49-F238E27FC236}">
              <a16:creationId xmlns:a16="http://schemas.microsoft.com/office/drawing/2014/main" id="{2504FFFA-905F-49D2-B32D-C00C15ACA297}"/>
            </a:ext>
          </a:extLst>
        </xdr:cNvPr>
        <xdr:cNvSpPr/>
      </xdr:nvSpPr>
      <xdr:spPr>
        <a:xfrm>
          <a:off x="4800601" y="103983"/>
          <a:ext cx="2437605" cy="952498"/>
        </a:xfrm>
        <a:prstGeom prst="roundRect">
          <a:avLst/>
        </a:prstGeom>
        <a:noFill/>
        <a:ln w="31750">
          <a:solidFill>
            <a:srgbClr val="C00000"/>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en-US" altLang="ja-JP"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ⅰ</a:t>
          </a:r>
        </a:p>
        <a:p>
          <a:pPr algn="ctr">
            <a:spcAft>
              <a:spcPts val="0"/>
            </a:spcAft>
          </a:pPr>
          <a:r>
            <a:rPr lang="ja-JP" altLang="en-US"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（交付申請時）</a:t>
          </a:r>
          <a:endParaRPr lang="en-US" altLang="ja-JP"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endParaRPr>
        </a:p>
      </xdr:txBody>
    </xdr:sp>
    <xdr:clientData/>
  </xdr:twoCellAnchor>
  <xdr:twoCellAnchor>
    <xdr:from>
      <xdr:col>0</xdr:col>
      <xdr:colOff>35719</xdr:colOff>
      <xdr:row>41</xdr:row>
      <xdr:rowOff>11907</xdr:rowOff>
    </xdr:from>
    <xdr:to>
      <xdr:col>1</xdr:col>
      <xdr:colOff>0</xdr:colOff>
      <xdr:row>50</xdr:row>
      <xdr:rowOff>424961</xdr:rowOff>
    </xdr:to>
    <xdr:sp macro="" textlink="">
      <xdr:nvSpPr>
        <xdr:cNvPr id="3" name="正方形/長方形 2">
          <a:extLst>
            <a:ext uri="{FF2B5EF4-FFF2-40B4-BE49-F238E27FC236}">
              <a16:creationId xmlns:a16="http://schemas.microsoft.com/office/drawing/2014/main" id="{C7C3600A-5BD6-4E7B-894D-5C87E44C882F}"/>
            </a:ext>
          </a:extLst>
        </xdr:cNvPr>
        <xdr:cNvSpPr/>
      </xdr:nvSpPr>
      <xdr:spPr>
        <a:xfrm>
          <a:off x="35719" y="5561807"/>
          <a:ext cx="621506" cy="3972229"/>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35718</xdr:colOff>
      <xdr:row>41</xdr:row>
      <xdr:rowOff>26987</xdr:rowOff>
    </xdr:from>
    <xdr:to>
      <xdr:col>14</xdr:col>
      <xdr:colOff>783166</xdr:colOff>
      <xdr:row>51</xdr:row>
      <xdr:rowOff>11906</xdr:rowOff>
    </xdr:to>
    <xdr:sp macro="" textlink="">
      <xdr:nvSpPr>
        <xdr:cNvPr id="4" name="正方形/長方形 3">
          <a:extLst>
            <a:ext uri="{FF2B5EF4-FFF2-40B4-BE49-F238E27FC236}">
              <a16:creationId xmlns:a16="http://schemas.microsoft.com/office/drawing/2014/main" id="{C3BBC037-A88E-4314-A60C-A8DB0B8AD611}"/>
            </a:ext>
          </a:extLst>
        </xdr:cNvPr>
        <xdr:cNvSpPr/>
      </xdr:nvSpPr>
      <xdr:spPr>
        <a:xfrm>
          <a:off x="5693568" y="5583237"/>
          <a:ext cx="6414823" cy="3960019"/>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9</xdr:col>
      <xdr:colOff>731837</xdr:colOff>
      <xdr:row>37</xdr:row>
      <xdr:rowOff>463899</xdr:rowOff>
    </xdr:from>
    <xdr:to>
      <xdr:col>14</xdr:col>
      <xdr:colOff>762000</xdr:colOff>
      <xdr:row>40</xdr:row>
      <xdr:rowOff>105829</xdr:rowOff>
    </xdr:to>
    <xdr:sp macro="" textlink="">
      <xdr:nvSpPr>
        <xdr:cNvPr id="5" name="吹き出し: 線 4">
          <a:extLst>
            <a:ext uri="{FF2B5EF4-FFF2-40B4-BE49-F238E27FC236}">
              <a16:creationId xmlns:a16="http://schemas.microsoft.com/office/drawing/2014/main" id="{F83C6F6F-7BE4-424D-9864-03DDD66DBA8C}"/>
            </a:ext>
          </a:extLst>
        </xdr:cNvPr>
        <xdr:cNvSpPr/>
      </xdr:nvSpPr>
      <xdr:spPr>
        <a:xfrm>
          <a:off x="8012112" y="4762849"/>
          <a:ext cx="4075113" cy="711905"/>
        </a:xfrm>
        <a:prstGeom prst="borderCallout1">
          <a:avLst>
            <a:gd name="adj1" fmla="val -1790"/>
            <a:gd name="adj2" fmla="val 72735"/>
            <a:gd name="adj3" fmla="val -64094"/>
            <a:gd name="adj4" fmla="val 55551"/>
          </a:avLst>
        </a:prstGeom>
        <a:solidFill>
          <a:srgbClr val="DDF2FF"/>
        </a:solidFill>
        <a:ln w="38100" cap="flat" cmpd="sng" algn="ctr">
          <a:solidFill>
            <a:srgbClr val="002060"/>
          </a:solidFill>
          <a:prstDash val="solid"/>
          <a:miter lim="800000"/>
        </a:ln>
        <a:effectLst/>
      </xdr:spPr>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6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宿舎別様式に入力した住所が表示されます。削除しないでください。</a:t>
          </a:r>
          <a:endParaRPr kumimoji="0" lang="en-US" altLang="ja-JP" sz="16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9</xdr:col>
      <xdr:colOff>579173</xdr:colOff>
      <xdr:row>46</xdr:row>
      <xdr:rowOff>22412</xdr:rowOff>
    </xdr:from>
    <xdr:to>
      <xdr:col>14</xdr:col>
      <xdr:colOff>675217</xdr:colOff>
      <xdr:row>51</xdr:row>
      <xdr:rowOff>198531</xdr:rowOff>
    </xdr:to>
    <xdr:sp macro="" textlink="">
      <xdr:nvSpPr>
        <xdr:cNvPr id="6" name="吹き出し: 線 5">
          <a:extLst>
            <a:ext uri="{FF2B5EF4-FFF2-40B4-BE49-F238E27FC236}">
              <a16:creationId xmlns:a16="http://schemas.microsoft.com/office/drawing/2014/main" id="{0F5501F8-FF5E-47BA-A079-80255E51C7B0}"/>
            </a:ext>
          </a:extLst>
        </xdr:cNvPr>
        <xdr:cNvSpPr/>
      </xdr:nvSpPr>
      <xdr:spPr>
        <a:xfrm>
          <a:off x="7840585" y="7575177"/>
          <a:ext cx="4130161" cy="2305236"/>
        </a:xfrm>
        <a:prstGeom prst="borderCallout1">
          <a:avLst>
            <a:gd name="adj1" fmla="val -224"/>
            <a:gd name="adj2" fmla="val 37321"/>
            <a:gd name="adj3" fmla="val -18891"/>
            <a:gd name="adj4" fmla="val 43"/>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600" b="1" baseline="0">
              <a:solidFill>
                <a:sysClr val="windowText" lastClr="000000"/>
              </a:solidFill>
              <a:effectLst/>
              <a:latin typeface="+mn-lt"/>
              <a:ea typeface="+mn-ea"/>
              <a:cs typeface="+mn-cs"/>
            </a:rPr>
            <a:t>初期費用の支払い等で、助成対象外経費と合算して支払った場合は、備考欄に「請求書のとおり」等と記入し、支払内訳が分かるもの（請求書・明細書等）を添付</a:t>
          </a:r>
          <a:endParaRPr lang="en-US" altLang="ja-JP" sz="1600" b="1" baseline="0">
            <a:solidFill>
              <a:sysClr val="windowText" lastClr="000000"/>
            </a:solidFill>
            <a:effectLst/>
            <a:latin typeface="+mn-lt"/>
            <a:ea typeface="+mn-ea"/>
            <a:cs typeface="+mn-cs"/>
          </a:endParaRPr>
        </a:p>
        <a:p>
          <a:pPr algn="l"/>
          <a:r>
            <a:rPr lang="ja-JP" altLang="en-US" sz="1600" b="1" baseline="0">
              <a:solidFill>
                <a:sysClr val="windowText" lastClr="000000"/>
              </a:solidFill>
              <a:effectLst/>
              <a:latin typeface="+mn-lt"/>
              <a:ea typeface="+mn-ea"/>
              <a:cs typeface="+mn-cs"/>
            </a:rPr>
            <a:t>毎月支払う助成対象外経費がある場合は、その内訳を備考欄に記入</a:t>
          </a:r>
          <a:endParaRPr lang="en-US" altLang="ja-JP" sz="1600" b="1" baseline="0">
            <a:solidFill>
              <a:sysClr val="windowText" lastClr="000000"/>
            </a:solidFill>
            <a:effectLst/>
            <a:latin typeface="+mn-lt"/>
            <a:ea typeface="+mn-ea"/>
            <a:cs typeface="+mn-cs"/>
          </a:endParaRPr>
        </a:p>
      </xdr:txBody>
    </xdr:sp>
    <xdr:clientData/>
  </xdr:twoCellAnchor>
  <xdr:twoCellAnchor>
    <xdr:from>
      <xdr:col>0</xdr:col>
      <xdr:colOff>59532</xdr:colOff>
      <xdr:row>32</xdr:row>
      <xdr:rowOff>95251</xdr:rowOff>
    </xdr:from>
    <xdr:to>
      <xdr:col>9</xdr:col>
      <xdr:colOff>38101</xdr:colOff>
      <xdr:row>35</xdr:row>
      <xdr:rowOff>59531</xdr:rowOff>
    </xdr:to>
    <xdr:sp macro="" textlink="">
      <xdr:nvSpPr>
        <xdr:cNvPr id="7" name="正方形/長方形 6">
          <a:extLst>
            <a:ext uri="{FF2B5EF4-FFF2-40B4-BE49-F238E27FC236}">
              <a16:creationId xmlns:a16="http://schemas.microsoft.com/office/drawing/2014/main" id="{7CEDFD41-59D8-42A4-BC02-88768844B76E}"/>
            </a:ext>
          </a:extLst>
        </xdr:cNvPr>
        <xdr:cNvSpPr/>
      </xdr:nvSpPr>
      <xdr:spPr>
        <a:xfrm>
          <a:off x="59532" y="3190876"/>
          <a:ext cx="7255669" cy="802480"/>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200025</xdr:colOff>
      <xdr:row>25</xdr:row>
      <xdr:rowOff>1095377</xdr:rowOff>
    </xdr:from>
    <xdr:to>
      <xdr:col>5</xdr:col>
      <xdr:colOff>542131</xdr:colOff>
      <xdr:row>29</xdr:row>
      <xdr:rowOff>314326</xdr:rowOff>
    </xdr:to>
    <xdr:sp macro="" textlink="">
      <xdr:nvSpPr>
        <xdr:cNvPr id="8" name="吹き出し: 線 7">
          <a:extLst>
            <a:ext uri="{FF2B5EF4-FFF2-40B4-BE49-F238E27FC236}">
              <a16:creationId xmlns:a16="http://schemas.microsoft.com/office/drawing/2014/main" id="{C7549530-D33B-407A-910A-09349E2FA5A1}"/>
            </a:ext>
          </a:extLst>
        </xdr:cNvPr>
        <xdr:cNvSpPr/>
      </xdr:nvSpPr>
      <xdr:spPr>
        <a:xfrm>
          <a:off x="196850" y="1092202"/>
          <a:ext cx="4387056" cy="1571624"/>
        </a:xfrm>
        <a:prstGeom prst="borderCallout1">
          <a:avLst>
            <a:gd name="adj1" fmla="val 99608"/>
            <a:gd name="adj2" fmla="val 99357"/>
            <a:gd name="adj3" fmla="val 130408"/>
            <a:gd name="adj4" fmla="val 106825"/>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800" b="1" baseline="0">
              <a:solidFill>
                <a:sysClr val="windowText" lastClr="000000"/>
              </a:solidFill>
              <a:effectLst/>
              <a:latin typeface="+mn-lt"/>
              <a:ea typeface="+mn-ea"/>
              <a:cs typeface="+mn-cs"/>
            </a:rPr>
            <a:t>経費支払書（通帳等）に記載されている</a:t>
          </a:r>
          <a:endParaRPr lang="en-US" altLang="ja-JP" sz="1800" b="1" baseline="0">
            <a:solidFill>
              <a:sysClr val="windowText" lastClr="000000"/>
            </a:solidFill>
            <a:effectLst/>
            <a:latin typeface="+mn-lt"/>
            <a:ea typeface="+mn-ea"/>
            <a:cs typeface="+mn-cs"/>
          </a:endParaRPr>
        </a:p>
        <a:p>
          <a:pPr algn="l"/>
          <a:r>
            <a:rPr lang="ja-JP" altLang="en-US" sz="1800" b="1" u="sng" baseline="0">
              <a:solidFill>
                <a:sysClr val="windowText" lastClr="000000"/>
              </a:solidFill>
              <a:effectLst/>
              <a:latin typeface="+mn-lt"/>
              <a:ea typeface="+mn-ea"/>
              <a:cs typeface="+mn-cs"/>
            </a:rPr>
            <a:t>実際の払込先</a:t>
          </a:r>
          <a:r>
            <a:rPr lang="ja-JP" altLang="en-US" sz="1800" b="1" baseline="0">
              <a:solidFill>
                <a:sysClr val="windowText" lastClr="000000"/>
              </a:solidFill>
              <a:effectLst/>
              <a:latin typeface="+mn-lt"/>
              <a:ea typeface="+mn-ea"/>
              <a:cs typeface="+mn-cs"/>
            </a:rPr>
            <a:t>や口座振替の場合の</a:t>
          </a:r>
          <a:endParaRPr lang="en-US" altLang="ja-JP" sz="1800" b="1" baseline="0">
            <a:solidFill>
              <a:sysClr val="windowText" lastClr="000000"/>
            </a:solidFill>
            <a:effectLst/>
            <a:latin typeface="+mn-lt"/>
            <a:ea typeface="+mn-ea"/>
            <a:cs typeface="+mn-cs"/>
          </a:endParaRPr>
        </a:p>
        <a:p>
          <a:pPr algn="l"/>
          <a:r>
            <a:rPr lang="ja-JP" altLang="en-US" sz="1800" b="1" baseline="0">
              <a:solidFill>
                <a:sysClr val="windowText" lastClr="000000"/>
              </a:solidFill>
              <a:effectLst/>
              <a:latin typeface="+mn-lt"/>
              <a:ea typeface="+mn-ea"/>
              <a:cs typeface="+mn-cs"/>
            </a:rPr>
            <a:t>引き落とし元等を記入。</a:t>
          </a:r>
          <a:endParaRPr lang="en-US" altLang="ja-JP" sz="1800" b="1" baseline="0">
            <a:solidFill>
              <a:sysClr val="windowText" lastClr="000000"/>
            </a:solidFill>
            <a:effectLst/>
            <a:latin typeface="+mn-lt"/>
            <a:ea typeface="+mn-ea"/>
            <a:cs typeface="+mn-cs"/>
          </a:endParaRPr>
        </a:p>
        <a:p>
          <a:pPr algn="l"/>
          <a:r>
            <a:rPr lang="ja-JP" altLang="en-US" sz="1800" b="1" baseline="0">
              <a:solidFill>
                <a:sysClr val="windowText" lastClr="000000"/>
              </a:solidFill>
              <a:effectLst/>
              <a:latin typeface="+mn-lt"/>
              <a:ea typeface="+mn-ea"/>
              <a:cs typeface="+mn-cs"/>
            </a:rPr>
            <a:t>支払先が変更になった場合は追記。</a:t>
          </a:r>
          <a:endParaRPr lang="en-US" altLang="ja-JP" sz="1800" b="1" baseline="0">
            <a:solidFill>
              <a:sysClr val="windowText" lastClr="000000"/>
            </a:solidFill>
            <a:effectLst/>
            <a:latin typeface="+mn-lt"/>
            <a:ea typeface="+mn-ea"/>
            <a:cs typeface="+mn-cs"/>
          </a:endParaRPr>
        </a:p>
      </xdr:txBody>
    </xdr:sp>
    <xdr:clientData/>
  </xdr:twoCellAnchor>
  <xdr:twoCellAnchor>
    <xdr:from>
      <xdr:col>0</xdr:col>
      <xdr:colOff>50799</xdr:colOff>
      <xdr:row>55</xdr:row>
      <xdr:rowOff>44450</xdr:rowOff>
    </xdr:from>
    <xdr:to>
      <xdr:col>4</xdr:col>
      <xdr:colOff>261937</xdr:colOff>
      <xdr:row>55</xdr:row>
      <xdr:rowOff>354013</xdr:rowOff>
    </xdr:to>
    <xdr:sp macro="" textlink="">
      <xdr:nvSpPr>
        <xdr:cNvPr id="9" name="正方形/長方形 8">
          <a:extLst>
            <a:ext uri="{FF2B5EF4-FFF2-40B4-BE49-F238E27FC236}">
              <a16:creationId xmlns:a16="http://schemas.microsoft.com/office/drawing/2014/main" id="{34A643A0-80FB-4978-8096-4CDD14D960F9}"/>
            </a:ext>
          </a:extLst>
        </xdr:cNvPr>
        <xdr:cNvSpPr/>
      </xdr:nvSpPr>
      <xdr:spPr>
        <a:xfrm>
          <a:off x="47624" y="11296650"/>
          <a:ext cx="3440113" cy="303213"/>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274637</xdr:colOff>
      <xdr:row>60</xdr:row>
      <xdr:rowOff>59531</xdr:rowOff>
    </xdr:from>
    <xdr:to>
      <xdr:col>9</xdr:col>
      <xdr:colOff>313530</xdr:colOff>
      <xdr:row>66</xdr:row>
      <xdr:rowOff>86519</xdr:rowOff>
    </xdr:to>
    <xdr:sp macro="" textlink="">
      <xdr:nvSpPr>
        <xdr:cNvPr id="10" name="吹き出し: 線 9">
          <a:extLst>
            <a:ext uri="{FF2B5EF4-FFF2-40B4-BE49-F238E27FC236}">
              <a16:creationId xmlns:a16="http://schemas.microsoft.com/office/drawing/2014/main" id="{E61DE60F-F7FD-46DF-AD6A-0C25776D41D1}"/>
            </a:ext>
          </a:extLst>
        </xdr:cNvPr>
        <xdr:cNvSpPr/>
      </xdr:nvSpPr>
      <xdr:spPr>
        <a:xfrm>
          <a:off x="277812" y="12823031"/>
          <a:ext cx="7315993" cy="995363"/>
        </a:xfrm>
        <a:prstGeom prst="borderCallout1">
          <a:avLst>
            <a:gd name="adj1" fmla="val 698"/>
            <a:gd name="adj2" fmla="val 94"/>
            <a:gd name="adj3" fmla="val -121971"/>
            <a:gd name="adj4" fmla="val 4689"/>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n-US" altLang="ja-JP" sz="1600" b="1" baseline="0">
              <a:solidFill>
                <a:sysClr val="windowText" lastClr="000000"/>
              </a:solidFill>
              <a:effectLst/>
              <a:latin typeface="+mn-lt"/>
              <a:ea typeface="+mn-ea"/>
              <a:cs typeface="+mn-cs"/>
            </a:rPr>
            <a:t>※</a:t>
          </a:r>
          <a:r>
            <a:rPr lang="ja-JP" altLang="en-US" sz="1600" b="1" baseline="0">
              <a:solidFill>
                <a:sysClr val="windowText" lastClr="000000"/>
              </a:solidFill>
              <a:effectLst/>
              <a:latin typeface="+mn-lt"/>
              <a:ea typeface="+mn-ea"/>
              <a:cs typeface="+mn-cs"/>
            </a:rPr>
            <a:t>いつ、どこに、いくら支払われたかを確認するため、請求書だけでなく、</a:t>
          </a:r>
          <a:endParaRPr lang="en-US" altLang="ja-JP" sz="1600" b="1" baseline="0">
            <a:solidFill>
              <a:sysClr val="windowText" lastClr="000000"/>
            </a:solidFill>
            <a:effectLst/>
            <a:latin typeface="+mn-lt"/>
            <a:ea typeface="+mn-ea"/>
            <a:cs typeface="+mn-cs"/>
          </a:endParaRPr>
        </a:p>
        <a:p>
          <a:pPr algn="l"/>
          <a:r>
            <a:rPr lang="ja-JP" altLang="en-US" sz="1600" b="1" baseline="0">
              <a:solidFill>
                <a:sysClr val="windowText" lastClr="000000"/>
              </a:solidFill>
              <a:effectLst/>
              <a:latin typeface="+mn-lt"/>
              <a:ea typeface="+mn-ea"/>
              <a:cs typeface="+mn-cs"/>
            </a:rPr>
            <a:t>振込明細や引き落とし等が確認できる書類の提出が必要</a:t>
          </a:r>
          <a:endParaRPr lang="en-US" altLang="ja-JP" sz="1600" b="1" baseline="0">
            <a:solidFill>
              <a:sysClr val="windowText" lastClr="000000"/>
            </a:solidFill>
            <a:effectLst/>
            <a:latin typeface="+mn-lt"/>
            <a:ea typeface="+mn-ea"/>
            <a:cs typeface="+mn-cs"/>
          </a:endParaRPr>
        </a:p>
      </xdr:txBody>
    </xdr:sp>
    <xdr:clientData/>
  </xdr:twoCellAnchor>
  <xdr:twoCellAnchor>
    <xdr:from>
      <xdr:col>1</xdr:col>
      <xdr:colOff>63499</xdr:colOff>
      <xdr:row>43</xdr:row>
      <xdr:rowOff>27668</xdr:rowOff>
    </xdr:from>
    <xdr:to>
      <xdr:col>5</xdr:col>
      <xdr:colOff>807470</xdr:colOff>
      <xdr:row>54</xdr:row>
      <xdr:rowOff>392834</xdr:rowOff>
    </xdr:to>
    <xdr:sp macro="" textlink="">
      <xdr:nvSpPr>
        <xdr:cNvPr id="11" name="正方形/長方形 10">
          <a:extLst>
            <a:ext uri="{FF2B5EF4-FFF2-40B4-BE49-F238E27FC236}">
              <a16:creationId xmlns:a16="http://schemas.microsoft.com/office/drawing/2014/main" id="{D8C77506-8AB8-475B-8D1C-63511746D1CA}"/>
            </a:ext>
          </a:extLst>
        </xdr:cNvPr>
        <xdr:cNvSpPr/>
      </xdr:nvSpPr>
      <xdr:spPr>
        <a:xfrm>
          <a:off x="723899" y="6136368"/>
          <a:ext cx="4125346" cy="5073691"/>
        </a:xfrm>
        <a:prstGeom prst="rect">
          <a:avLst/>
        </a:prstGeom>
        <a:noFill/>
        <a:ln w="38100">
          <a:solidFill>
            <a:srgbClr val="00CC99"/>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665957</xdr:colOff>
      <xdr:row>54</xdr:row>
      <xdr:rowOff>67925</xdr:rowOff>
    </xdr:from>
    <xdr:to>
      <xdr:col>14</xdr:col>
      <xdr:colOff>762001</xdr:colOff>
      <xdr:row>59</xdr:row>
      <xdr:rowOff>44451</xdr:rowOff>
    </xdr:to>
    <xdr:sp macro="" textlink="">
      <xdr:nvSpPr>
        <xdr:cNvPr id="12" name="吹き出し: 線 11">
          <a:extLst>
            <a:ext uri="{FF2B5EF4-FFF2-40B4-BE49-F238E27FC236}">
              <a16:creationId xmlns:a16="http://schemas.microsoft.com/office/drawing/2014/main" id="{370B7A71-AF1F-48F8-916D-9719D2D50A5D}"/>
            </a:ext>
          </a:extLst>
        </xdr:cNvPr>
        <xdr:cNvSpPr/>
      </xdr:nvSpPr>
      <xdr:spPr>
        <a:xfrm>
          <a:off x="5514182" y="10885150"/>
          <a:ext cx="6573044" cy="1764051"/>
        </a:xfrm>
        <a:prstGeom prst="borderCallout1">
          <a:avLst>
            <a:gd name="adj1" fmla="val 127"/>
            <a:gd name="adj2" fmla="val -126"/>
            <a:gd name="adj3" fmla="val -35325"/>
            <a:gd name="adj4" fmla="val -10105"/>
          </a:avLst>
        </a:prstGeom>
        <a:solidFill>
          <a:srgbClr val="EBFFEB"/>
        </a:solidFill>
        <a:ln w="28575">
          <a:solidFill>
            <a:srgbClr val="00CC99"/>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2000" b="1" u="sng" baseline="0">
              <a:solidFill>
                <a:srgbClr val="FF0000"/>
              </a:solidFill>
              <a:effectLst/>
              <a:latin typeface="+mn-lt"/>
              <a:ea typeface="+mn-ea"/>
              <a:cs typeface="+mn-cs"/>
            </a:rPr>
            <a:t>⚠︎黄色のセルは直接入力不可</a:t>
          </a:r>
          <a:endParaRPr lang="en-US" altLang="ja-JP" sz="2000" b="1" u="sng" baseline="0">
            <a:solidFill>
              <a:srgbClr val="FF0000"/>
            </a:solidFill>
            <a:effectLst/>
            <a:latin typeface="+mn-lt"/>
            <a:ea typeface="+mn-ea"/>
            <a:cs typeface="+mn-cs"/>
          </a:endParaRPr>
        </a:p>
        <a:p>
          <a:pPr algn="l"/>
          <a:r>
            <a:rPr lang="ja-JP" altLang="en-US" sz="1800" b="1" u="none" baseline="0">
              <a:solidFill>
                <a:sysClr val="windowText" lastClr="000000"/>
              </a:solidFill>
              <a:effectLst/>
              <a:latin typeface="+mn-lt"/>
              <a:ea typeface="+mn-ea"/>
              <a:cs typeface="+mn-cs"/>
            </a:rPr>
            <a:t>交付申請時点では、未払分の助成対象外経費はマイナス表示になってしまいますが、そのまま提出してください。</a:t>
          </a:r>
          <a:endParaRPr lang="en-US" altLang="ja-JP" sz="1800" b="1" u="none" baseline="0">
            <a:solidFill>
              <a:sysClr val="windowText" lastClr="000000"/>
            </a:solidFill>
            <a:effectLst/>
            <a:latin typeface="+mn-lt"/>
            <a:ea typeface="+mn-ea"/>
            <a:cs typeface="+mn-cs"/>
          </a:endParaRPr>
        </a:p>
        <a:p>
          <a:pPr algn="l"/>
          <a:r>
            <a:rPr lang="ja-JP" altLang="en-US" sz="1800" b="1" u="none" baseline="0">
              <a:solidFill>
                <a:sysClr val="windowText" lastClr="000000"/>
              </a:solidFill>
              <a:effectLst/>
              <a:latin typeface="+mn-lt"/>
              <a:ea typeface="+mn-ea"/>
              <a:cs typeface="+mn-cs"/>
            </a:rPr>
            <a:t>実績報告時に完成します。</a:t>
          </a:r>
          <a:endParaRPr lang="en-US" altLang="ja-JP" sz="1800" b="1" u="none" baseline="0">
            <a:solidFill>
              <a:sysClr val="windowText" lastClr="000000"/>
            </a:solidFill>
            <a:effectLst/>
            <a:latin typeface="+mn-lt"/>
            <a:ea typeface="+mn-ea"/>
            <a:cs typeface="+mn-cs"/>
          </a:endParaRPr>
        </a:p>
      </xdr:txBody>
    </xdr:sp>
    <xdr:clientData/>
  </xdr:twoCellAnchor>
  <xdr:twoCellAnchor>
    <xdr:from>
      <xdr:col>1</xdr:col>
      <xdr:colOff>35719</xdr:colOff>
      <xdr:row>38</xdr:row>
      <xdr:rowOff>0</xdr:rowOff>
    </xdr:from>
    <xdr:to>
      <xdr:col>6</xdr:col>
      <xdr:colOff>23813</xdr:colOff>
      <xdr:row>39</xdr:row>
      <xdr:rowOff>23812</xdr:rowOff>
    </xdr:to>
    <xdr:sp macro="" textlink="">
      <xdr:nvSpPr>
        <xdr:cNvPr id="13" name="正方形/長方形 12">
          <a:extLst>
            <a:ext uri="{FF2B5EF4-FFF2-40B4-BE49-F238E27FC236}">
              <a16:creationId xmlns:a16="http://schemas.microsoft.com/office/drawing/2014/main" id="{C9422B7D-97FE-4AF5-B611-9CF1E587E2D0}"/>
            </a:ext>
          </a:extLst>
        </xdr:cNvPr>
        <xdr:cNvSpPr/>
      </xdr:nvSpPr>
      <xdr:spPr>
        <a:xfrm>
          <a:off x="692944" y="4762500"/>
          <a:ext cx="4182269" cy="512762"/>
        </a:xfrm>
        <a:prstGeom prst="rect">
          <a:avLst/>
        </a:prstGeom>
        <a:noFill/>
        <a:ln w="38100">
          <a:solidFill>
            <a:srgbClr val="00CC99"/>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807244</xdr:colOff>
      <xdr:row>28</xdr:row>
      <xdr:rowOff>202334</xdr:rowOff>
    </xdr:from>
    <xdr:to>
      <xdr:col>14</xdr:col>
      <xdr:colOff>809626</xdr:colOff>
      <xdr:row>30</xdr:row>
      <xdr:rowOff>34637</xdr:rowOff>
    </xdr:to>
    <xdr:sp macro="" textlink="">
      <xdr:nvSpPr>
        <xdr:cNvPr id="14" name="正方形/長方形 13">
          <a:extLst>
            <a:ext uri="{FF2B5EF4-FFF2-40B4-BE49-F238E27FC236}">
              <a16:creationId xmlns:a16="http://schemas.microsoft.com/office/drawing/2014/main" id="{641AE823-F354-4F35-8E1D-2CF5EB85C34D}"/>
            </a:ext>
          </a:extLst>
        </xdr:cNvPr>
        <xdr:cNvSpPr/>
      </xdr:nvSpPr>
      <xdr:spPr>
        <a:xfrm>
          <a:off x="8897144" y="2313709"/>
          <a:ext cx="3234532" cy="394278"/>
        </a:xfrm>
        <a:prstGeom prst="rect">
          <a:avLst/>
        </a:prstGeom>
        <a:noFill/>
        <a:ln w="38100">
          <a:solidFill>
            <a:srgbClr val="00CC99"/>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773906</xdr:colOff>
      <xdr:row>33</xdr:row>
      <xdr:rowOff>294480</xdr:rowOff>
    </xdr:from>
    <xdr:to>
      <xdr:col>15</xdr:col>
      <xdr:colOff>0</xdr:colOff>
      <xdr:row>35</xdr:row>
      <xdr:rowOff>47624</xdr:rowOff>
    </xdr:to>
    <xdr:sp macro="" textlink="">
      <xdr:nvSpPr>
        <xdr:cNvPr id="15" name="正方形/長方形 14">
          <a:extLst>
            <a:ext uri="{FF2B5EF4-FFF2-40B4-BE49-F238E27FC236}">
              <a16:creationId xmlns:a16="http://schemas.microsoft.com/office/drawing/2014/main" id="{D7FF195C-148D-45B1-9851-11CBB918861B}"/>
            </a:ext>
          </a:extLst>
        </xdr:cNvPr>
        <xdr:cNvSpPr/>
      </xdr:nvSpPr>
      <xdr:spPr>
        <a:xfrm>
          <a:off x="10476706" y="3545680"/>
          <a:ext cx="1658144" cy="438944"/>
        </a:xfrm>
        <a:prstGeom prst="rect">
          <a:avLst/>
        </a:prstGeom>
        <a:noFill/>
        <a:ln w="38100">
          <a:solidFill>
            <a:srgbClr val="00CC99"/>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599282</xdr:colOff>
      <xdr:row>50</xdr:row>
      <xdr:rowOff>294482</xdr:rowOff>
    </xdr:from>
    <xdr:to>
      <xdr:col>4</xdr:col>
      <xdr:colOff>486569</xdr:colOff>
      <xdr:row>54</xdr:row>
      <xdr:rowOff>15875</xdr:rowOff>
    </xdr:to>
    <xdr:sp macro="" textlink="">
      <xdr:nvSpPr>
        <xdr:cNvPr id="16" name="吹き出し: 線 15">
          <a:extLst>
            <a:ext uri="{FF2B5EF4-FFF2-40B4-BE49-F238E27FC236}">
              <a16:creationId xmlns:a16="http://schemas.microsoft.com/office/drawing/2014/main" id="{370A1B81-4890-4E0E-8AB4-F864AB84F13C}"/>
            </a:ext>
          </a:extLst>
        </xdr:cNvPr>
        <xdr:cNvSpPr/>
      </xdr:nvSpPr>
      <xdr:spPr>
        <a:xfrm>
          <a:off x="1259682" y="9403557"/>
          <a:ext cx="2452687" cy="1432718"/>
        </a:xfrm>
        <a:prstGeom prst="borderCallout1">
          <a:avLst>
            <a:gd name="adj1" fmla="val -741"/>
            <a:gd name="adj2" fmla="val -278"/>
            <a:gd name="adj3" fmla="val -16677"/>
            <a:gd name="adj4" fmla="val -23986"/>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600" b="1" baseline="0">
              <a:solidFill>
                <a:sysClr val="windowText" lastClr="000000"/>
              </a:solidFill>
              <a:effectLst/>
              <a:latin typeface="+mn-lt"/>
              <a:ea typeface="+mn-ea"/>
              <a:cs typeface="+mn-cs"/>
            </a:rPr>
            <a:t>実際に資金が移動した日を記入</a:t>
          </a:r>
          <a:r>
            <a:rPr lang="ja-JP" altLang="en-US" sz="1400" b="1" baseline="0">
              <a:solidFill>
                <a:sysClr val="windowText" lastClr="000000"/>
              </a:solidFill>
              <a:effectLst/>
              <a:latin typeface="+mn-lt"/>
              <a:ea typeface="+mn-ea"/>
              <a:cs typeface="+mn-cs"/>
            </a:rPr>
            <a:t>（西暦で入力すると和暦に自動変換されます）</a:t>
          </a:r>
          <a:endParaRPr lang="en-US" altLang="ja-JP" sz="1400" b="1" baseline="0">
            <a:solidFill>
              <a:sysClr val="windowText" lastClr="000000"/>
            </a:solidFill>
            <a:effectLst/>
            <a:latin typeface="+mn-lt"/>
            <a:ea typeface="+mn-ea"/>
            <a:cs typeface="+mn-cs"/>
          </a:endParaRPr>
        </a:p>
      </xdr:txBody>
    </xdr:sp>
    <xdr:clientData/>
  </xdr:twoCellAnchor>
  <xdr:twoCellAnchor>
    <xdr:from>
      <xdr:col>6</xdr:col>
      <xdr:colOff>8731</xdr:colOff>
      <xdr:row>41</xdr:row>
      <xdr:rowOff>6349</xdr:rowOff>
    </xdr:from>
    <xdr:to>
      <xdr:col>6</xdr:col>
      <xdr:colOff>792162</xdr:colOff>
      <xdr:row>50</xdr:row>
      <xdr:rowOff>432287</xdr:rowOff>
    </xdr:to>
    <xdr:sp macro="" textlink="">
      <xdr:nvSpPr>
        <xdr:cNvPr id="17" name="正方形/長方形 16">
          <a:extLst>
            <a:ext uri="{FF2B5EF4-FFF2-40B4-BE49-F238E27FC236}">
              <a16:creationId xmlns:a16="http://schemas.microsoft.com/office/drawing/2014/main" id="{A8891615-BCCD-4894-B010-9B1AFE425B94}"/>
            </a:ext>
          </a:extLst>
        </xdr:cNvPr>
        <xdr:cNvSpPr/>
      </xdr:nvSpPr>
      <xdr:spPr>
        <a:xfrm>
          <a:off x="4860131" y="5562599"/>
          <a:ext cx="777081" cy="3972413"/>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646112</xdr:colOff>
      <xdr:row>51</xdr:row>
      <xdr:rowOff>302419</xdr:rowOff>
    </xdr:from>
    <xdr:to>
      <xdr:col>10</xdr:col>
      <xdr:colOff>151606</xdr:colOff>
      <xdr:row>53</xdr:row>
      <xdr:rowOff>324971</xdr:rowOff>
    </xdr:to>
    <xdr:sp macro="" textlink="">
      <xdr:nvSpPr>
        <xdr:cNvPr id="18" name="吹き出し: 線 17">
          <a:extLst>
            <a:ext uri="{FF2B5EF4-FFF2-40B4-BE49-F238E27FC236}">
              <a16:creationId xmlns:a16="http://schemas.microsoft.com/office/drawing/2014/main" id="{FE58C55C-514D-4E8F-989D-A29AED45AE0F}"/>
            </a:ext>
          </a:extLst>
        </xdr:cNvPr>
        <xdr:cNvSpPr/>
      </xdr:nvSpPr>
      <xdr:spPr>
        <a:xfrm>
          <a:off x="5487053" y="9984301"/>
          <a:ext cx="2732788" cy="874199"/>
        </a:xfrm>
        <a:prstGeom prst="borderCallout1">
          <a:avLst>
            <a:gd name="adj1" fmla="val -741"/>
            <a:gd name="adj2" fmla="val -278"/>
            <a:gd name="adj3" fmla="val -36118"/>
            <a:gd name="adj4" fmla="val -14395"/>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600" b="1" baseline="0">
              <a:solidFill>
                <a:sysClr val="windowText" lastClr="000000"/>
              </a:solidFill>
              <a:effectLst/>
              <a:latin typeface="+mn-lt"/>
              <a:ea typeface="+mn-ea"/>
              <a:cs typeface="+mn-cs"/>
            </a:rPr>
            <a:t>賃料支払時の総支払額や引き落とし額を記入</a:t>
          </a:r>
          <a:endParaRPr lang="en-US" altLang="ja-JP" sz="1600" b="1" baseline="0">
            <a:solidFill>
              <a:sysClr val="windowText" lastClr="000000"/>
            </a:solidFill>
            <a:effectLst/>
            <a:latin typeface="+mn-lt"/>
            <a:ea typeface="+mn-ea"/>
            <a:cs typeface="+mn-cs"/>
          </a:endParaRPr>
        </a:p>
      </xdr:txBody>
    </xdr:sp>
    <xdr:clientData/>
  </xdr:twoCellAnchor>
  <xdr:twoCellAnchor>
    <xdr:from>
      <xdr:col>9</xdr:col>
      <xdr:colOff>125413</xdr:colOff>
      <xdr:row>25</xdr:row>
      <xdr:rowOff>59532</xdr:rowOff>
    </xdr:from>
    <xdr:to>
      <xdr:col>14</xdr:col>
      <xdr:colOff>752474</xdr:colOff>
      <xdr:row>25</xdr:row>
      <xdr:rowOff>1512094</xdr:rowOff>
    </xdr:to>
    <xdr:sp macro="" textlink="">
      <xdr:nvSpPr>
        <xdr:cNvPr id="19" name="四角形: メモ 18">
          <a:extLst>
            <a:ext uri="{FF2B5EF4-FFF2-40B4-BE49-F238E27FC236}">
              <a16:creationId xmlns:a16="http://schemas.microsoft.com/office/drawing/2014/main" id="{4CE5B471-35C5-495B-96EE-FD49999FDA19}"/>
            </a:ext>
          </a:extLst>
        </xdr:cNvPr>
        <xdr:cNvSpPr/>
      </xdr:nvSpPr>
      <xdr:spPr>
        <a:xfrm>
          <a:off x="7399338" y="59532"/>
          <a:ext cx="4681536" cy="1455737"/>
        </a:xfrm>
        <a:prstGeom prst="foldedCorner">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600" b="1" baseline="0">
              <a:solidFill>
                <a:sysClr val="windowText" lastClr="000000"/>
              </a:solidFill>
              <a:effectLst/>
              <a:latin typeface="+mn-lt"/>
              <a:ea typeface="+mn-ea"/>
              <a:cs typeface="+mn-cs"/>
            </a:rPr>
            <a:t>ホームページ掲載の「経費払込照合表及び経費支払書について」も適宜参照してください。</a:t>
          </a:r>
          <a:endParaRPr lang="en-US" altLang="ja-JP" sz="1600" b="1" baseline="0">
            <a:solidFill>
              <a:sysClr val="windowText" lastClr="000000"/>
            </a:solidFill>
            <a:effectLst/>
            <a:latin typeface="+mn-lt"/>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6</xdr:col>
      <xdr:colOff>309564</xdr:colOff>
      <xdr:row>25</xdr:row>
      <xdr:rowOff>178595</xdr:rowOff>
    </xdr:from>
    <xdr:to>
      <xdr:col>9</xdr:col>
      <xdr:colOff>321469</xdr:colOff>
      <xdr:row>25</xdr:row>
      <xdr:rowOff>1178719</xdr:rowOff>
    </xdr:to>
    <xdr:sp macro="" textlink="">
      <xdr:nvSpPr>
        <xdr:cNvPr id="2" name="角丸四角形 2">
          <a:extLst>
            <a:ext uri="{FF2B5EF4-FFF2-40B4-BE49-F238E27FC236}">
              <a16:creationId xmlns:a16="http://schemas.microsoft.com/office/drawing/2014/main" id="{9F628DF6-67AA-474E-8A07-BE495C2E7327}"/>
            </a:ext>
          </a:extLst>
        </xdr:cNvPr>
        <xdr:cNvSpPr/>
      </xdr:nvSpPr>
      <xdr:spPr>
        <a:xfrm>
          <a:off x="5284789" y="181770"/>
          <a:ext cx="2437605" cy="996949"/>
        </a:xfrm>
        <a:prstGeom prst="roundRect">
          <a:avLst/>
        </a:prstGeom>
        <a:noFill/>
        <a:ln w="31750">
          <a:solidFill>
            <a:srgbClr val="C00000"/>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spcAft>
              <a:spcPts val="0"/>
            </a:spcAft>
          </a:pPr>
          <a:r>
            <a:rPr lang="ja-JP"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a:t>
          </a:r>
          <a:r>
            <a:rPr lang="ja-JP" altLang="en-US"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例</a:t>
          </a:r>
          <a:r>
            <a:rPr lang="en-US" altLang="ja-JP"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ⅱ</a:t>
          </a:r>
        </a:p>
        <a:p>
          <a:pPr algn="ctr">
            <a:spcAft>
              <a:spcPts val="0"/>
            </a:spcAft>
          </a:pPr>
          <a:r>
            <a:rPr lang="ja-JP" altLang="en-US"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（実績報告時）</a:t>
          </a:r>
          <a:endParaRPr lang="en-US" altLang="ja-JP"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endParaRPr>
        </a:p>
      </xdr:txBody>
    </xdr:sp>
    <xdr:clientData/>
  </xdr:twoCellAnchor>
  <xdr:twoCellAnchor>
    <xdr:from>
      <xdr:col>0</xdr:col>
      <xdr:colOff>35720</xdr:colOff>
      <xdr:row>41</xdr:row>
      <xdr:rowOff>8731</xdr:rowOff>
    </xdr:from>
    <xdr:to>
      <xdr:col>1</xdr:col>
      <xdr:colOff>7825</xdr:colOff>
      <xdr:row>55</xdr:row>
      <xdr:rowOff>13607</xdr:rowOff>
    </xdr:to>
    <xdr:sp macro="" textlink="">
      <xdr:nvSpPr>
        <xdr:cNvPr id="3" name="正方形/長方形 2">
          <a:extLst>
            <a:ext uri="{FF2B5EF4-FFF2-40B4-BE49-F238E27FC236}">
              <a16:creationId xmlns:a16="http://schemas.microsoft.com/office/drawing/2014/main" id="{6A8E55DA-367B-4547-8CCA-3E81FC3BE16D}"/>
            </a:ext>
          </a:extLst>
        </xdr:cNvPr>
        <xdr:cNvSpPr/>
      </xdr:nvSpPr>
      <xdr:spPr>
        <a:xfrm>
          <a:off x="35720" y="5564981"/>
          <a:ext cx="756330" cy="5694476"/>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26986</xdr:colOff>
      <xdr:row>40</xdr:row>
      <xdr:rowOff>161130</xdr:rowOff>
    </xdr:from>
    <xdr:to>
      <xdr:col>14</xdr:col>
      <xdr:colOff>775607</xdr:colOff>
      <xdr:row>55</xdr:row>
      <xdr:rowOff>8730</xdr:rowOff>
    </xdr:to>
    <xdr:sp macro="" textlink="">
      <xdr:nvSpPr>
        <xdr:cNvPr id="4" name="正方形/長方形 3">
          <a:extLst>
            <a:ext uri="{FF2B5EF4-FFF2-40B4-BE49-F238E27FC236}">
              <a16:creationId xmlns:a16="http://schemas.microsoft.com/office/drawing/2014/main" id="{23D712EE-3565-4DCC-AE8E-58F45FDC073E}"/>
            </a:ext>
          </a:extLst>
        </xdr:cNvPr>
        <xdr:cNvSpPr/>
      </xdr:nvSpPr>
      <xdr:spPr>
        <a:xfrm>
          <a:off x="5002211" y="5536405"/>
          <a:ext cx="7219271" cy="5724525"/>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217488</xdr:colOff>
      <xdr:row>58</xdr:row>
      <xdr:rowOff>139705</xdr:rowOff>
    </xdr:from>
    <xdr:to>
      <xdr:col>11</xdr:col>
      <xdr:colOff>583406</xdr:colOff>
      <xdr:row>64</xdr:row>
      <xdr:rowOff>8732</xdr:rowOff>
    </xdr:to>
    <xdr:sp macro="" textlink="">
      <xdr:nvSpPr>
        <xdr:cNvPr id="5" name="吹き出し: 線 4">
          <a:extLst>
            <a:ext uri="{FF2B5EF4-FFF2-40B4-BE49-F238E27FC236}">
              <a16:creationId xmlns:a16="http://schemas.microsoft.com/office/drawing/2014/main" id="{5CD4FF90-C000-40F8-9EBD-C359905B3F62}"/>
            </a:ext>
          </a:extLst>
        </xdr:cNvPr>
        <xdr:cNvSpPr/>
      </xdr:nvSpPr>
      <xdr:spPr>
        <a:xfrm>
          <a:off x="220663" y="12582530"/>
          <a:ext cx="9379743" cy="840577"/>
        </a:xfrm>
        <a:prstGeom prst="borderCallout1">
          <a:avLst>
            <a:gd name="adj1" fmla="val -1538"/>
            <a:gd name="adj2" fmla="val 667"/>
            <a:gd name="adj3" fmla="val -156159"/>
            <a:gd name="adj4" fmla="val 15947"/>
          </a:avLst>
        </a:prstGeom>
        <a:solidFill>
          <a:srgbClr val="EBFFEB"/>
        </a:solidFill>
        <a:ln w="28575">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2000" b="1" u="sng" baseline="0">
              <a:solidFill>
                <a:srgbClr val="FF0000"/>
              </a:solidFill>
              <a:effectLst/>
              <a:latin typeface="+mn-lt"/>
              <a:ea typeface="+mn-ea"/>
              <a:cs typeface="+mn-cs"/>
            </a:rPr>
            <a:t>⚠︎黄色のセルは直接入力不可</a:t>
          </a:r>
        </a:p>
        <a:p>
          <a:pPr algn="l"/>
          <a:r>
            <a:rPr lang="ja-JP" altLang="en-US" sz="1800" b="1" baseline="0">
              <a:solidFill>
                <a:sysClr val="windowText" lastClr="000000"/>
              </a:solidFill>
              <a:effectLst/>
              <a:latin typeface="+mn-lt"/>
              <a:ea typeface="+mn-ea"/>
              <a:cs typeface="+mn-cs"/>
            </a:rPr>
            <a:t>実績報告時には「助成対象外経費」のマイナス表示はなくなります。</a:t>
          </a:r>
          <a:endParaRPr lang="en-US" altLang="ja-JP" sz="1800" b="1" baseline="0">
            <a:solidFill>
              <a:sysClr val="windowText" lastClr="000000"/>
            </a:solidFill>
            <a:effectLst/>
            <a:latin typeface="+mn-lt"/>
            <a:ea typeface="+mn-ea"/>
            <a:cs typeface="+mn-cs"/>
          </a:endParaRPr>
        </a:p>
      </xdr:txBody>
    </xdr:sp>
    <xdr:clientData/>
  </xdr:twoCellAnchor>
  <xdr:twoCellAnchor>
    <xdr:from>
      <xdr:col>0</xdr:col>
      <xdr:colOff>125411</xdr:colOff>
      <xdr:row>25</xdr:row>
      <xdr:rowOff>83345</xdr:rowOff>
    </xdr:from>
    <xdr:to>
      <xdr:col>6</xdr:col>
      <xdr:colOff>226217</xdr:colOff>
      <xdr:row>27</xdr:row>
      <xdr:rowOff>103982</xdr:rowOff>
    </xdr:to>
    <xdr:sp macro="" textlink="">
      <xdr:nvSpPr>
        <xdr:cNvPr id="6" name="四角形: メモ 5">
          <a:extLst>
            <a:ext uri="{FF2B5EF4-FFF2-40B4-BE49-F238E27FC236}">
              <a16:creationId xmlns:a16="http://schemas.microsoft.com/office/drawing/2014/main" id="{40563B06-E315-48E7-A7F3-4FC512072534}"/>
            </a:ext>
          </a:extLst>
        </xdr:cNvPr>
        <xdr:cNvSpPr/>
      </xdr:nvSpPr>
      <xdr:spPr>
        <a:xfrm>
          <a:off x="122236" y="86520"/>
          <a:ext cx="5076031" cy="1973262"/>
        </a:xfrm>
        <a:prstGeom prst="foldedCorner">
          <a:avLst>
            <a:gd name="adj" fmla="val 13355"/>
          </a:avLst>
        </a:prstGeom>
        <a:solidFill>
          <a:srgbClr val="E5F5FF"/>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800" b="0">
              <a:solidFill>
                <a:srgbClr val="000066"/>
              </a:solidFill>
              <a:latin typeface="HGS創英角ﾎﾟｯﾌﾟ体" panose="040B0A00000000000000" pitchFamily="50" charset="-128"/>
              <a:ea typeface="HGS創英角ﾎﾟｯﾌﾟ体" panose="040B0A00000000000000" pitchFamily="50" charset="-128"/>
            </a:rPr>
            <a:t>経費払込照合表は、交付申請時→実績報告時に追記していく書式です。</a:t>
          </a:r>
          <a:endParaRPr kumimoji="1" lang="en-US" altLang="ja-JP" sz="1800" b="0">
            <a:solidFill>
              <a:srgbClr val="000066"/>
            </a:solidFill>
            <a:latin typeface="HGS創英角ﾎﾟｯﾌﾟ体" panose="040B0A00000000000000" pitchFamily="50" charset="-128"/>
            <a:ea typeface="HGS創英角ﾎﾟｯﾌﾟ体" panose="040B0A00000000000000" pitchFamily="50" charset="-128"/>
          </a:endParaRPr>
        </a:p>
        <a:p>
          <a:pPr algn="l"/>
          <a:r>
            <a:rPr kumimoji="1" lang="ja-JP" altLang="en-US" sz="1800" b="0">
              <a:solidFill>
                <a:srgbClr val="000066"/>
              </a:solidFill>
              <a:latin typeface="HGS創英角ﾎﾟｯﾌﾟ体" panose="040B0A00000000000000" pitchFamily="50" charset="-128"/>
              <a:ea typeface="HGS創英角ﾎﾟｯﾌﾟ体" panose="040B0A00000000000000" pitchFamily="50" charset="-128"/>
            </a:rPr>
            <a:t>記入例</a:t>
          </a:r>
          <a:r>
            <a:rPr kumimoji="1" lang="en-US" altLang="ja-JP" sz="1800" b="0">
              <a:solidFill>
                <a:srgbClr val="000066"/>
              </a:solidFill>
              <a:latin typeface="HGS創英角ﾎﾟｯﾌﾟ体" panose="040B0A00000000000000" pitchFamily="50" charset="-128"/>
              <a:ea typeface="HGS創英角ﾎﾟｯﾌﾟ体" panose="040B0A00000000000000" pitchFamily="50" charset="-128"/>
            </a:rPr>
            <a:t>ⅰ</a:t>
          </a:r>
          <a:r>
            <a:rPr kumimoji="1" lang="ja-JP" altLang="en-US" sz="1800" b="0">
              <a:solidFill>
                <a:srgbClr val="000066"/>
              </a:solidFill>
              <a:latin typeface="HGS創英角ﾎﾟｯﾌﾟ体" panose="040B0A00000000000000" pitchFamily="50" charset="-128"/>
              <a:ea typeface="HGS創英角ﾎﾟｯﾌﾟ体" panose="040B0A00000000000000" pitchFamily="50" charset="-128"/>
            </a:rPr>
            <a:t>を再確認のうえ作成して</a:t>
          </a:r>
          <a:endParaRPr kumimoji="1" lang="en-US" altLang="ja-JP" sz="1800" b="0">
            <a:solidFill>
              <a:srgbClr val="000066"/>
            </a:solidFill>
            <a:latin typeface="HGS創英角ﾎﾟｯﾌﾟ体" panose="040B0A00000000000000" pitchFamily="50" charset="-128"/>
            <a:ea typeface="HGS創英角ﾎﾟｯﾌﾟ体" panose="040B0A00000000000000" pitchFamily="50" charset="-128"/>
          </a:endParaRPr>
        </a:p>
        <a:p>
          <a:pPr algn="l"/>
          <a:r>
            <a:rPr kumimoji="1" lang="ja-JP" altLang="en-US" sz="1800" b="0">
              <a:solidFill>
                <a:srgbClr val="000066"/>
              </a:solidFill>
              <a:latin typeface="HGS創英角ﾎﾟｯﾌﾟ体" panose="040B0A00000000000000" pitchFamily="50" charset="-128"/>
              <a:ea typeface="HGS創英角ﾎﾟｯﾌﾟ体" panose="040B0A00000000000000" pitchFamily="50" charset="-128"/>
            </a:rPr>
            <a:t>ください。</a:t>
          </a:r>
          <a:endParaRPr kumimoji="1" lang="en-US" altLang="ja-JP" sz="1800" b="0">
            <a:solidFill>
              <a:srgbClr val="000066"/>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9</xdr:col>
      <xdr:colOff>304461</xdr:colOff>
      <xdr:row>49</xdr:row>
      <xdr:rowOff>139247</xdr:rowOff>
    </xdr:from>
    <xdr:to>
      <xdr:col>14</xdr:col>
      <xdr:colOff>669926</xdr:colOff>
      <xdr:row>52</xdr:row>
      <xdr:rowOff>416833</xdr:rowOff>
    </xdr:to>
    <xdr:sp macro="" textlink="">
      <xdr:nvSpPr>
        <xdr:cNvPr id="7" name="吹き出し: 線 6">
          <a:extLst>
            <a:ext uri="{FF2B5EF4-FFF2-40B4-BE49-F238E27FC236}">
              <a16:creationId xmlns:a16="http://schemas.microsoft.com/office/drawing/2014/main" id="{6F1D3971-5BF4-4C4C-A87B-78B600E3D294}"/>
            </a:ext>
          </a:extLst>
        </xdr:cNvPr>
        <xdr:cNvSpPr/>
      </xdr:nvSpPr>
      <xdr:spPr>
        <a:xfrm>
          <a:off x="7705386" y="8819697"/>
          <a:ext cx="4416765" cy="1560286"/>
        </a:xfrm>
        <a:prstGeom prst="borderCallout1">
          <a:avLst>
            <a:gd name="adj1" fmla="val 1134"/>
            <a:gd name="adj2" fmla="val 1051"/>
            <a:gd name="adj3" fmla="val 174"/>
            <a:gd name="adj4" fmla="val 367"/>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800" b="1" baseline="0">
              <a:solidFill>
                <a:sysClr val="windowText" lastClr="000000"/>
              </a:solidFill>
              <a:effectLst/>
              <a:latin typeface="+mn-lt"/>
              <a:ea typeface="+mn-ea"/>
              <a:cs typeface="+mn-cs"/>
            </a:rPr>
            <a:t>交付申請時に作成した経費払込照合表に、年度末までの経費を追記</a:t>
          </a:r>
          <a:endParaRPr lang="en-US" altLang="ja-JP" sz="1800" b="1" baseline="0">
            <a:solidFill>
              <a:sysClr val="windowText" lastClr="000000"/>
            </a:solidFill>
            <a:effectLst/>
            <a:latin typeface="+mn-lt"/>
            <a:ea typeface="+mn-ea"/>
            <a:cs typeface="+mn-cs"/>
          </a:endParaRPr>
        </a:p>
        <a:p>
          <a:pPr algn="l"/>
          <a:r>
            <a:rPr lang="ja-JP" altLang="en-US" sz="1800" b="1" baseline="0">
              <a:solidFill>
                <a:sysClr val="windowText" lastClr="000000"/>
              </a:solidFill>
              <a:effectLst/>
              <a:latin typeface="+mn-lt"/>
              <a:ea typeface="+mn-ea"/>
              <a:cs typeface="+mn-cs"/>
            </a:rPr>
            <a:t>⇒　一年分の経費全てが記入される</a:t>
          </a:r>
          <a:endParaRPr lang="en-US" altLang="ja-JP" sz="1800" b="1" baseline="0">
            <a:solidFill>
              <a:sysClr val="windowText" lastClr="000000"/>
            </a:solidFill>
            <a:effectLst/>
            <a:latin typeface="+mn-lt"/>
            <a:ea typeface="+mn-ea"/>
            <a:cs typeface="+mn-cs"/>
          </a:endParaRPr>
        </a:p>
      </xdr:txBody>
    </xdr:sp>
    <xdr:clientData/>
  </xdr:twoCellAnchor>
  <xdr:twoCellAnchor>
    <xdr:from>
      <xdr:col>10</xdr:col>
      <xdr:colOff>492919</xdr:colOff>
      <xdr:row>43</xdr:row>
      <xdr:rowOff>282575</xdr:rowOff>
    </xdr:from>
    <xdr:to>
      <xdr:col>14</xdr:col>
      <xdr:colOff>122464</xdr:colOff>
      <xdr:row>47</xdr:row>
      <xdr:rowOff>213291</xdr:rowOff>
    </xdr:to>
    <xdr:sp macro="" textlink="">
      <xdr:nvSpPr>
        <xdr:cNvPr id="8" name="吹き出し: 線 7">
          <a:extLst>
            <a:ext uri="{FF2B5EF4-FFF2-40B4-BE49-F238E27FC236}">
              <a16:creationId xmlns:a16="http://schemas.microsoft.com/office/drawing/2014/main" id="{F89C6AE5-CD12-462E-B1D3-997760D38766}"/>
            </a:ext>
          </a:extLst>
        </xdr:cNvPr>
        <xdr:cNvSpPr/>
      </xdr:nvSpPr>
      <xdr:spPr>
        <a:xfrm>
          <a:off x="8703469" y="6388100"/>
          <a:ext cx="2871220" cy="1648391"/>
        </a:xfrm>
        <a:prstGeom prst="borderCallout1">
          <a:avLst>
            <a:gd name="adj1" fmla="val 1134"/>
            <a:gd name="adj2" fmla="val 1051"/>
            <a:gd name="adj3" fmla="val 174"/>
            <a:gd name="adj4" fmla="val 367"/>
          </a:avLst>
        </a:prstGeom>
        <a:solidFill>
          <a:srgbClr val="FFEBFF"/>
        </a:solidFill>
        <a:ln w="57150">
          <a:solidFill>
            <a:srgbClr val="F846A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600" b="1" baseline="0">
              <a:solidFill>
                <a:sysClr val="windowText" lastClr="000000"/>
              </a:solidFill>
              <a:effectLst/>
              <a:latin typeface="+mn-lt"/>
              <a:ea typeface="+mn-ea"/>
              <a:cs typeface="+mn-cs"/>
            </a:rPr>
            <a:t>⚠︎交付申請時に修正が</a:t>
          </a:r>
          <a:endParaRPr lang="en-US" altLang="ja-JP" sz="1600" b="1" baseline="0">
            <a:solidFill>
              <a:sysClr val="windowText" lastClr="000000"/>
            </a:solidFill>
            <a:effectLst/>
            <a:latin typeface="+mn-lt"/>
            <a:ea typeface="+mn-ea"/>
            <a:cs typeface="+mn-cs"/>
          </a:endParaRPr>
        </a:p>
        <a:p>
          <a:pPr algn="l"/>
          <a:r>
            <a:rPr lang="ja-JP" altLang="en-US" sz="1600" b="1" baseline="0">
              <a:solidFill>
                <a:sysClr val="windowText" lastClr="000000"/>
              </a:solidFill>
              <a:effectLst/>
              <a:latin typeface="+mn-lt"/>
              <a:ea typeface="+mn-ea"/>
              <a:cs typeface="+mn-cs"/>
            </a:rPr>
            <a:t>　あった場合は、必ず</a:t>
          </a:r>
          <a:endParaRPr lang="en-US" altLang="ja-JP" sz="1600" b="1" baseline="0">
            <a:solidFill>
              <a:sysClr val="windowText" lastClr="000000"/>
            </a:solidFill>
            <a:effectLst/>
            <a:latin typeface="+mn-lt"/>
            <a:ea typeface="+mn-ea"/>
            <a:cs typeface="+mn-cs"/>
          </a:endParaRPr>
        </a:p>
        <a:p>
          <a:pPr algn="l"/>
          <a:r>
            <a:rPr lang="ja-JP" altLang="en-US" sz="1600" b="1" baseline="0">
              <a:solidFill>
                <a:sysClr val="windowText" lastClr="000000"/>
              </a:solidFill>
              <a:effectLst/>
              <a:latin typeface="+mn-lt"/>
              <a:ea typeface="+mn-ea"/>
              <a:cs typeface="+mn-cs"/>
            </a:rPr>
            <a:t>　修正内容を反映させて</a:t>
          </a:r>
          <a:endParaRPr lang="en-US" altLang="ja-JP" sz="1600" b="1" baseline="0">
            <a:solidFill>
              <a:sysClr val="windowText" lastClr="000000"/>
            </a:solidFill>
            <a:effectLst/>
            <a:latin typeface="+mn-lt"/>
            <a:ea typeface="+mn-ea"/>
            <a:cs typeface="+mn-cs"/>
          </a:endParaRPr>
        </a:p>
        <a:p>
          <a:pPr algn="l"/>
          <a:r>
            <a:rPr lang="ja-JP" altLang="en-US" sz="1600" b="1" baseline="0">
              <a:solidFill>
                <a:sysClr val="windowText" lastClr="000000"/>
              </a:solidFill>
              <a:effectLst/>
              <a:latin typeface="+mn-lt"/>
              <a:ea typeface="+mn-ea"/>
              <a:cs typeface="+mn-cs"/>
            </a:rPr>
            <a:t>　作成 してください。</a:t>
          </a:r>
          <a:endParaRPr lang="en-US" altLang="ja-JP" sz="1600" b="1" baseline="0">
            <a:solidFill>
              <a:sysClr val="windowText" lastClr="000000"/>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333375</xdr:colOff>
      <xdr:row>17</xdr:row>
      <xdr:rowOff>49324</xdr:rowOff>
    </xdr:from>
    <xdr:to>
      <xdr:col>6</xdr:col>
      <xdr:colOff>371475</xdr:colOff>
      <xdr:row>17</xdr:row>
      <xdr:rowOff>187185</xdr:rowOff>
    </xdr:to>
    <xdr:sp macro="" textlink="">
      <xdr:nvSpPr>
        <xdr:cNvPr id="2" name="フリーフォーム: 図形 1">
          <a:extLst>
            <a:ext uri="{FF2B5EF4-FFF2-40B4-BE49-F238E27FC236}">
              <a16:creationId xmlns:a16="http://schemas.microsoft.com/office/drawing/2014/main" id="{2BA2A052-BD86-4CE8-B281-09F5CB28CDC0}"/>
            </a:ext>
          </a:extLst>
        </xdr:cNvPr>
        <xdr:cNvSpPr/>
      </xdr:nvSpPr>
      <xdr:spPr>
        <a:xfrm>
          <a:off x="958850" y="3598974"/>
          <a:ext cx="2524125" cy="137861"/>
        </a:xfrm>
        <a:custGeom>
          <a:avLst/>
          <a:gdLst>
            <a:gd name="connsiteX0" fmla="*/ 0 w 2543175"/>
            <a:gd name="connsiteY0" fmla="*/ 0 h 142875"/>
            <a:gd name="connsiteX1" fmla="*/ 0 w 2543175"/>
            <a:gd name="connsiteY1" fmla="*/ 142875 h 142875"/>
            <a:gd name="connsiteX2" fmla="*/ 2543175 w 2543175"/>
            <a:gd name="connsiteY2" fmla="*/ 142875 h 142875"/>
            <a:gd name="connsiteX3" fmla="*/ 2543175 w 2543175"/>
            <a:gd name="connsiteY3" fmla="*/ 9525 h 142875"/>
            <a:gd name="connsiteX0" fmla="*/ 0 w 2543175"/>
            <a:gd name="connsiteY0" fmla="*/ 50633 h 133350"/>
            <a:gd name="connsiteX1" fmla="*/ 0 w 2543175"/>
            <a:gd name="connsiteY1" fmla="*/ 133350 h 133350"/>
            <a:gd name="connsiteX2" fmla="*/ 2543175 w 2543175"/>
            <a:gd name="connsiteY2" fmla="*/ 133350 h 133350"/>
            <a:gd name="connsiteX3" fmla="*/ 2543175 w 2543175"/>
            <a:gd name="connsiteY3" fmla="*/ 0 h 133350"/>
            <a:gd name="connsiteX0" fmla="*/ 0 w 2543175"/>
            <a:gd name="connsiteY0" fmla="*/ 20554 h 133350"/>
            <a:gd name="connsiteX1" fmla="*/ 0 w 2543175"/>
            <a:gd name="connsiteY1" fmla="*/ 133350 h 133350"/>
            <a:gd name="connsiteX2" fmla="*/ 2543175 w 2543175"/>
            <a:gd name="connsiteY2" fmla="*/ 133350 h 133350"/>
            <a:gd name="connsiteX3" fmla="*/ 2543175 w 2543175"/>
            <a:gd name="connsiteY3" fmla="*/ 0 h 133350"/>
            <a:gd name="connsiteX0" fmla="*/ 0 w 2543175"/>
            <a:gd name="connsiteY0" fmla="*/ 0 h 137861"/>
            <a:gd name="connsiteX1" fmla="*/ 0 w 2543175"/>
            <a:gd name="connsiteY1" fmla="*/ 137861 h 137861"/>
            <a:gd name="connsiteX2" fmla="*/ 2543175 w 2543175"/>
            <a:gd name="connsiteY2" fmla="*/ 137861 h 137861"/>
            <a:gd name="connsiteX3" fmla="*/ 2543175 w 2543175"/>
            <a:gd name="connsiteY3" fmla="*/ 4511 h 137861"/>
          </a:gdLst>
          <a:ahLst/>
          <a:cxnLst>
            <a:cxn ang="0">
              <a:pos x="connsiteX0" y="connsiteY0"/>
            </a:cxn>
            <a:cxn ang="0">
              <a:pos x="connsiteX1" y="connsiteY1"/>
            </a:cxn>
            <a:cxn ang="0">
              <a:pos x="connsiteX2" y="connsiteY2"/>
            </a:cxn>
            <a:cxn ang="0">
              <a:pos x="connsiteX3" y="connsiteY3"/>
            </a:cxn>
          </a:cxnLst>
          <a:rect l="l" t="t" r="r" b="b"/>
          <a:pathLst>
            <a:path w="2543175" h="137861">
              <a:moveTo>
                <a:pt x="0" y="0"/>
              </a:moveTo>
              <a:lnTo>
                <a:pt x="0" y="137861"/>
              </a:lnTo>
              <a:lnTo>
                <a:pt x="2543175" y="137861"/>
              </a:lnTo>
              <a:lnTo>
                <a:pt x="2543175" y="4511"/>
              </a:lnTo>
            </a:path>
          </a:pathLst>
        </a:custGeom>
        <a:ln>
          <a:headEnd type="none"/>
          <a:tailEnd type="none"/>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xdr:colOff>
      <xdr:row>17</xdr:row>
      <xdr:rowOff>180470</xdr:rowOff>
    </xdr:from>
    <xdr:to>
      <xdr:col>11</xdr:col>
      <xdr:colOff>29307</xdr:colOff>
      <xdr:row>19</xdr:row>
      <xdr:rowOff>3227</xdr:rowOff>
    </xdr:to>
    <xdr:sp macro="" textlink="">
      <xdr:nvSpPr>
        <xdr:cNvPr id="3" name="フリーフォーム: 図形 2">
          <a:extLst>
            <a:ext uri="{FF2B5EF4-FFF2-40B4-BE49-F238E27FC236}">
              <a16:creationId xmlns:a16="http://schemas.microsoft.com/office/drawing/2014/main" id="{70A7F9BD-16FD-4010-A50E-ECC31AA2FF73}"/>
            </a:ext>
          </a:extLst>
        </xdr:cNvPr>
        <xdr:cNvSpPr/>
      </xdr:nvSpPr>
      <xdr:spPr>
        <a:xfrm>
          <a:off x="2257426" y="3736470"/>
          <a:ext cx="3464656" cy="260907"/>
        </a:xfrm>
        <a:custGeom>
          <a:avLst/>
          <a:gdLst>
            <a:gd name="connsiteX0" fmla="*/ 0 w 3905250"/>
            <a:gd name="connsiteY0" fmla="*/ 135355 h 345908"/>
            <a:gd name="connsiteX1" fmla="*/ 0 w 3905250"/>
            <a:gd name="connsiteY1" fmla="*/ 345908 h 345908"/>
            <a:gd name="connsiteX2" fmla="*/ 3905250 w 3905250"/>
            <a:gd name="connsiteY2" fmla="*/ 345908 h 345908"/>
            <a:gd name="connsiteX3" fmla="*/ 3905250 w 3905250"/>
            <a:gd name="connsiteY3" fmla="*/ 0 h 345908"/>
            <a:gd name="connsiteX0" fmla="*/ 0 w 3905250"/>
            <a:gd name="connsiteY0" fmla="*/ 75493 h 286046"/>
            <a:gd name="connsiteX1" fmla="*/ 0 w 3905250"/>
            <a:gd name="connsiteY1" fmla="*/ 286046 h 286046"/>
            <a:gd name="connsiteX2" fmla="*/ 3905250 w 3905250"/>
            <a:gd name="connsiteY2" fmla="*/ 286046 h 286046"/>
            <a:gd name="connsiteX3" fmla="*/ 3905250 w 3905250"/>
            <a:gd name="connsiteY3" fmla="*/ 0 h 286046"/>
            <a:gd name="connsiteX0" fmla="*/ 0 w 3912112"/>
            <a:gd name="connsiteY0" fmla="*/ 0 h 210553"/>
            <a:gd name="connsiteX1" fmla="*/ 0 w 3912112"/>
            <a:gd name="connsiteY1" fmla="*/ 210553 h 210553"/>
            <a:gd name="connsiteX2" fmla="*/ 3905250 w 3912112"/>
            <a:gd name="connsiteY2" fmla="*/ 210553 h 210553"/>
            <a:gd name="connsiteX3" fmla="*/ 3912112 w 3912112"/>
            <a:gd name="connsiteY3" fmla="*/ 59744 h 210553"/>
          </a:gdLst>
          <a:ahLst/>
          <a:cxnLst>
            <a:cxn ang="0">
              <a:pos x="connsiteX0" y="connsiteY0"/>
            </a:cxn>
            <a:cxn ang="0">
              <a:pos x="connsiteX1" y="connsiteY1"/>
            </a:cxn>
            <a:cxn ang="0">
              <a:pos x="connsiteX2" y="connsiteY2"/>
            </a:cxn>
            <a:cxn ang="0">
              <a:pos x="connsiteX3" y="connsiteY3"/>
            </a:cxn>
          </a:cxnLst>
          <a:rect l="l" t="t" r="r" b="b"/>
          <a:pathLst>
            <a:path w="3912112" h="210553">
              <a:moveTo>
                <a:pt x="0" y="0"/>
              </a:moveTo>
              <a:lnTo>
                <a:pt x="0" y="210553"/>
              </a:lnTo>
              <a:lnTo>
                <a:pt x="3905250" y="210553"/>
              </a:lnTo>
              <a:cubicBezTo>
                <a:pt x="3905250" y="115204"/>
                <a:pt x="3912112" y="155093"/>
                <a:pt x="3912112" y="59744"/>
              </a:cubicBezTo>
            </a:path>
          </a:pathLst>
        </a:custGeom>
        <a:ln>
          <a:tailEnd type="arrow"/>
        </a:ln>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112059</xdr:colOff>
      <xdr:row>3</xdr:row>
      <xdr:rowOff>25587</xdr:rowOff>
    </xdr:from>
    <xdr:to>
      <xdr:col>8</xdr:col>
      <xdr:colOff>1045882</xdr:colOff>
      <xdr:row>33</xdr:row>
      <xdr:rowOff>6350</xdr:rowOff>
    </xdr:to>
    <xdr:sp macro="" textlink="">
      <xdr:nvSpPr>
        <xdr:cNvPr id="2" name="正方形/長方形 1">
          <a:extLst>
            <a:ext uri="{FF2B5EF4-FFF2-40B4-BE49-F238E27FC236}">
              <a16:creationId xmlns:a16="http://schemas.microsoft.com/office/drawing/2014/main" id="{3936A65A-47CB-477D-BB03-7BDAC77B6EFD}"/>
            </a:ext>
          </a:extLst>
        </xdr:cNvPr>
        <xdr:cNvSpPr/>
      </xdr:nvSpPr>
      <xdr:spPr>
        <a:xfrm>
          <a:off x="112059" y="695512"/>
          <a:ext cx="6429748" cy="6000563"/>
        </a:xfrm>
        <a:prstGeom prst="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41088</xdr:colOff>
      <xdr:row>0</xdr:row>
      <xdr:rowOff>33619</xdr:rowOff>
    </xdr:from>
    <xdr:to>
      <xdr:col>8</xdr:col>
      <xdr:colOff>941855</xdr:colOff>
      <xdr:row>3</xdr:row>
      <xdr:rowOff>549089</xdr:rowOff>
    </xdr:to>
    <xdr:sp macro="" textlink="">
      <xdr:nvSpPr>
        <xdr:cNvPr id="3" name="スクロール: 横 2">
          <a:extLst>
            <a:ext uri="{FF2B5EF4-FFF2-40B4-BE49-F238E27FC236}">
              <a16:creationId xmlns:a16="http://schemas.microsoft.com/office/drawing/2014/main" id="{D0B20852-ECC2-4D90-90DC-989A61EC7A65}"/>
            </a:ext>
          </a:extLst>
        </xdr:cNvPr>
        <xdr:cNvSpPr/>
      </xdr:nvSpPr>
      <xdr:spPr>
        <a:xfrm>
          <a:off x="193488" y="30444"/>
          <a:ext cx="6247467" cy="1182220"/>
        </a:xfrm>
        <a:prstGeom prst="horizontalScroll">
          <a:avLst/>
        </a:prstGeom>
        <a:solidFill>
          <a:schemeClr val="accent1">
            <a:lumMod val="7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latin typeface="ＭＳ Ｐゴシック" panose="020B0600070205080204" pitchFamily="50" charset="-128"/>
              <a:ea typeface="ＭＳ Ｐゴシック" panose="020B0600070205080204" pitchFamily="50" charset="-128"/>
            </a:rPr>
            <a:t>宿舎別様式（</a:t>
          </a:r>
          <a:r>
            <a:rPr kumimoji="1" lang="ja-JP" altLang="en-US" sz="1600" b="1">
              <a:solidFill>
                <a:schemeClr val="bg1"/>
              </a:solidFill>
              <a:latin typeface="ＭＳ Ｐゴシック" panose="020B0600070205080204" pitchFamily="50" charset="-128"/>
              <a:ea typeface="ＭＳ Ｐゴシック" panose="020B0600070205080204" pitchFamily="50" charset="-128"/>
            </a:rPr>
            <a:t>第</a:t>
          </a:r>
          <a:r>
            <a:rPr kumimoji="1" lang="en-US" altLang="ja-JP" sz="1600" b="1">
              <a:solidFill>
                <a:schemeClr val="bg1"/>
              </a:solidFill>
              <a:latin typeface="ＭＳ Ｐゴシック" panose="020B0600070205080204" pitchFamily="50" charset="-128"/>
              <a:ea typeface="ＭＳ Ｐゴシック" panose="020B0600070205080204" pitchFamily="50" charset="-128"/>
            </a:rPr>
            <a:t>1</a:t>
          </a:r>
          <a:r>
            <a:rPr kumimoji="1" lang="ja-JP" altLang="en-US" sz="1600" b="1">
              <a:solidFill>
                <a:schemeClr val="bg1"/>
              </a:solidFill>
              <a:latin typeface="ＭＳ Ｐゴシック" panose="020B0600070205080204" pitchFamily="50" charset="-128"/>
              <a:ea typeface="ＭＳ Ｐゴシック" panose="020B0600070205080204" pitchFamily="50" charset="-128"/>
            </a:rPr>
            <a:t>号</a:t>
          </a:r>
          <a:r>
            <a:rPr kumimoji="1" lang="en-US" altLang="ja-JP" sz="1600" b="1">
              <a:solidFill>
                <a:schemeClr val="bg1"/>
              </a:solidFill>
              <a:latin typeface="ＭＳ Ｐゴシック" panose="020B0600070205080204" pitchFamily="50" charset="-128"/>
              <a:ea typeface="ＭＳ Ｐゴシック" panose="020B0600070205080204" pitchFamily="50" charset="-128"/>
            </a:rPr>
            <a:t>-3</a:t>
          </a:r>
          <a:r>
            <a:rPr kumimoji="1" lang="ja-JP" altLang="en-US" sz="1600" b="1">
              <a:solidFill>
                <a:schemeClr val="bg1"/>
              </a:solidFill>
              <a:latin typeface="ＭＳ Ｐゴシック" panose="020B0600070205080204" pitchFamily="50" charset="-128"/>
              <a:ea typeface="ＭＳ Ｐゴシック" panose="020B0600070205080204" pitchFamily="50" charset="-128"/>
            </a:rPr>
            <a:t>様式、第</a:t>
          </a:r>
          <a:r>
            <a:rPr kumimoji="1" lang="en-US" altLang="ja-JP" sz="1600" b="1">
              <a:solidFill>
                <a:schemeClr val="bg1"/>
              </a:solidFill>
              <a:latin typeface="ＭＳ Ｐゴシック" panose="020B0600070205080204" pitchFamily="50" charset="-128"/>
              <a:ea typeface="ＭＳ Ｐゴシック" panose="020B0600070205080204" pitchFamily="50" charset="-128"/>
            </a:rPr>
            <a:t>4</a:t>
          </a:r>
          <a:r>
            <a:rPr kumimoji="1" lang="ja-JP" altLang="en-US" sz="1600" b="1">
              <a:solidFill>
                <a:schemeClr val="bg1"/>
              </a:solidFill>
              <a:latin typeface="ＭＳ Ｐゴシック" panose="020B0600070205080204" pitchFamily="50" charset="-128"/>
              <a:ea typeface="ＭＳ Ｐゴシック" panose="020B0600070205080204" pitchFamily="50" charset="-128"/>
            </a:rPr>
            <a:t>号</a:t>
          </a:r>
          <a:r>
            <a:rPr kumimoji="1" lang="en-US" altLang="ja-JP" sz="1600" b="1">
              <a:solidFill>
                <a:schemeClr val="bg1"/>
              </a:solidFill>
              <a:latin typeface="ＭＳ Ｐゴシック" panose="020B0600070205080204" pitchFamily="50" charset="-128"/>
              <a:ea typeface="ＭＳ Ｐゴシック" panose="020B0600070205080204" pitchFamily="50" charset="-128"/>
            </a:rPr>
            <a:t>-3</a:t>
          </a:r>
          <a:r>
            <a:rPr kumimoji="1" lang="ja-JP" altLang="en-US" sz="1600" b="1">
              <a:solidFill>
                <a:schemeClr val="bg1"/>
              </a:solidFill>
              <a:latin typeface="ＭＳ Ｐゴシック" panose="020B0600070205080204" pitchFamily="50" charset="-128"/>
              <a:ea typeface="ＭＳ Ｐゴシック" panose="020B0600070205080204" pitchFamily="50" charset="-128"/>
            </a:rPr>
            <a:t>様式）</a:t>
          </a:r>
          <a:endParaRPr kumimoji="1" lang="en-US" altLang="ja-JP" sz="1600" b="1">
            <a:solidFill>
              <a:schemeClr val="bg1"/>
            </a:solidFill>
            <a:latin typeface="ＭＳ Ｐゴシック" panose="020B0600070205080204" pitchFamily="50" charset="-128"/>
            <a:ea typeface="ＭＳ Ｐゴシック" panose="020B0600070205080204" pitchFamily="50" charset="-128"/>
          </a:endParaRPr>
        </a:p>
        <a:p>
          <a:pPr algn="ctr"/>
          <a:r>
            <a:rPr kumimoji="1" lang="ja-JP" altLang="en-US" sz="1600" b="1">
              <a:solidFill>
                <a:schemeClr val="bg1"/>
              </a:solidFill>
              <a:latin typeface="ＭＳ Ｐゴシック" panose="020B0600070205080204" pitchFamily="50" charset="-128"/>
              <a:ea typeface="ＭＳ Ｐゴシック" panose="020B0600070205080204" pitchFamily="50" charset="-128"/>
            </a:rPr>
            <a:t>記入に係る項目別索引</a:t>
          </a:r>
          <a:endParaRPr kumimoji="1" lang="en-US" altLang="ja-JP" sz="1600" b="1">
            <a:solidFill>
              <a:schemeClr val="bg1"/>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xdr:colOff>
      <xdr:row>12</xdr:row>
      <xdr:rowOff>420033</xdr:rowOff>
    </xdr:from>
    <xdr:to>
      <xdr:col>4</xdr:col>
      <xdr:colOff>857251</xdr:colOff>
      <xdr:row>13</xdr:row>
      <xdr:rowOff>421464</xdr:rowOff>
    </xdr:to>
    <xdr:sp macro="" textlink="">
      <xdr:nvSpPr>
        <xdr:cNvPr id="2" name="正方形/長方形 1">
          <a:extLst>
            <a:ext uri="{FF2B5EF4-FFF2-40B4-BE49-F238E27FC236}">
              <a16:creationId xmlns:a16="http://schemas.microsoft.com/office/drawing/2014/main" id="{E157B79D-45D9-4766-B513-1014AF25F968}"/>
            </a:ext>
          </a:extLst>
        </xdr:cNvPr>
        <xdr:cNvSpPr/>
      </xdr:nvSpPr>
      <xdr:spPr>
        <a:xfrm>
          <a:off x="2447926" y="4487208"/>
          <a:ext cx="1638300" cy="449106"/>
        </a:xfrm>
        <a:prstGeom prst="rect">
          <a:avLst/>
        </a:prstGeom>
        <a:noFill/>
        <a:ln w="47625">
          <a:solidFill>
            <a:srgbClr val="548235"/>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112059</xdr:colOff>
      <xdr:row>11</xdr:row>
      <xdr:rowOff>161632</xdr:rowOff>
    </xdr:from>
    <xdr:to>
      <xdr:col>6</xdr:col>
      <xdr:colOff>734734</xdr:colOff>
      <xdr:row>12</xdr:row>
      <xdr:rowOff>240180</xdr:rowOff>
    </xdr:to>
    <xdr:sp macro="" textlink="">
      <xdr:nvSpPr>
        <xdr:cNvPr id="3" name="線吹き出し 1 (枠付き) 17">
          <a:extLst>
            <a:ext uri="{FF2B5EF4-FFF2-40B4-BE49-F238E27FC236}">
              <a16:creationId xmlns:a16="http://schemas.microsoft.com/office/drawing/2014/main" id="{BF2EE08F-7678-416D-9769-D1394A4B633D}"/>
            </a:ext>
          </a:extLst>
        </xdr:cNvPr>
        <xdr:cNvSpPr/>
      </xdr:nvSpPr>
      <xdr:spPr>
        <a:xfrm>
          <a:off x="778809" y="3784307"/>
          <a:ext cx="4858125" cy="519873"/>
        </a:xfrm>
        <a:prstGeom prst="borderCallout1">
          <a:avLst>
            <a:gd name="adj1" fmla="val 102567"/>
            <a:gd name="adj2" fmla="val 81469"/>
            <a:gd name="adj3" fmla="val 158934"/>
            <a:gd name="adj4" fmla="val 67630"/>
          </a:avLst>
        </a:prstGeom>
        <a:solidFill>
          <a:srgbClr val="E9FFE7"/>
        </a:solidFill>
        <a:ln w="38100" cap="flat" cmpd="sng" algn="ctr">
          <a:solidFill>
            <a:srgbClr val="548235"/>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40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この額を</a:t>
          </a:r>
          <a:r>
            <a:rPr lang="ja-JP" altLang="en-US" sz="1400" b="1" kern="100">
              <a:solidFill>
                <a:srgbClr val="000000"/>
              </a:solidFill>
              <a:effectLst/>
              <a:latin typeface="ＭＳ Ｐゴシック" panose="020B0600070205080204" pitchFamily="50" charset="-128"/>
              <a:ea typeface="+mn-ea"/>
              <a:cs typeface="Times New Roman" panose="02020603050405020304" pitchFamily="18" charset="0"/>
            </a:rPr>
            <a:t>ウ・第</a:t>
          </a:r>
          <a:r>
            <a:rPr lang="en-US" altLang="ja-JP" sz="1400" b="1" kern="100">
              <a:solidFill>
                <a:srgbClr val="000000"/>
              </a:solidFill>
              <a:effectLst/>
              <a:latin typeface="ＭＳ Ｐゴシック" panose="020B0600070205080204" pitchFamily="50" charset="-128"/>
              <a:ea typeface="+mn-ea"/>
              <a:cs typeface="Times New Roman" panose="02020603050405020304" pitchFamily="18" charset="0"/>
            </a:rPr>
            <a:t>1</a:t>
          </a:r>
          <a:r>
            <a:rPr lang="ja-JP" altLang="en-US" sz="1400" b="1" kern="100">
              <a:solidFill>
                <a:srgbClr val="000000"/>
              </a:solidFill>
              <a:effectLst/>
              <a:latin typeface="ＭＳ Ｐゴシック" panose="020B0600070205080204" pitchFamily="50" charset="-128"/>
              <a:ea typeface="+mn-ea"/>
              <a:cs typeface="Times New Roman" panose="02020603050405020304" pitchFamily="18" charset="0"/>
            </a:rPr>
            <a:t>号</a:t>
          </a:r>
          <a:r>
            <a:rPr lang="en-US" altLang="ja-JP" sz="1400" b="1" kern="100">
              <a:solidFill>
                <a:srgbClr val="000000"/>
              </a:solidFill>
              <a:effectLst/>
              <a:latin typeface="ＭＳ Ｐゴシック" panose="020B0600070205080204" pitchFamily="50" charset="-128"/>
              <a:ea typeface="+mn-ea"/>
              <a:cs typeface="Times New Roman" panose="02020603050405020304" pitchFamily="18" charset="0"/>
            </a:rPr>
            <a:t>-2</a:t>
          </a:r>
          <a:r>
            <a:rPr lang="ja-JP" altLang="en-US" sz="1400" b="1" kern="100">
              <a:solidFill>
                <a:srgbClr val="000000"/>
              </a:solidFill>
              <a:effectLst/>
              <a:latin typeface="ＭＳ Ｐゴシック" panose="020B0600070205080204" pitchFamily="50" charset="-128"/>
              <a:ea typeface="+mn-ea"/>
              <a:cs typeface="Times New Roman" panose="02020603050405020304" pitchFamily="18" charset="0"/>
            </a:rPr>
            <a:t>様式</a:t>
          </a:r>
          <a:r>
            <a:rPr lang="ja-JP" sz="140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a:t>
          </a:r>
          <a:r>
            <a:rPr kumimoji="0" lang="ja-JP" altLang="en-US" sz="1400" b="0" i="0" u="none" strike="noStrike" kern="100" cap="none" spc="0" normalizeH="0" baseline="0" noProof="0">
              <a:ln>
                <a:noFill/>
              </a:ln>
              <a:solidFill>
                <a:srgbClr val="FF0000"/>
              </a:solidFill>
              <a:effectLst/>
              <a:uLnTx/>
              <a:uFillTx/>
              <a:latin typeface="HGS創英角ﾎﾟｯﾌﾟ体" panose="040B0A00000000000000" pitchFamily="50" charset="-128"/>
              <a:ea typeface="HGS創英角ﾎﾟｯﾌﾟ体" panose="040B0A00000000000000" pitchFamily="50" charset="-128"/>
              <a:cs typeface="Times New Roman" panose="02020603050405020304" pitchFamily="18" charset="0"/>
            </a:rPr>
            <a:t>Ｂ</a:t>
          </a:r>
          <a:r>
            <a:rPr lang="ja-JP" altLang="en-US" sz="140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（助成対象額）欄</a:t>
          </a:r>
          <a:r>
            <a:rPr lang="ja-JP" sz="140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へ</a:t>
          </a:r>
          <a:r>
            <a:rPr lang="ja-JP" altLang="en-US" sz="140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記入</a:t>
          </a:r>
          <a:endParaRPr lang="ja-JP" sz="14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6</xdr:col>
      <xdr:colOff>726391</xdr:colOff>
      <xdr:row>13</xdr:row>
      <xdr:rowOff>75266</xdr:rowOff>
    </xdr:from>
    <xdr:to>
      <xdr:col>14</xdr:col>
      <xdr:colOff>118409</xdr:colOff>
      <xdr:row>17</xdr:row>
      <xdr:rowOff>361762</xdr:rowOff>
    </xdr:to>
    <xdr:sp macro="" textlink="">
      <xdr:nvSpPr>
        <xdr:cNvPr id="4" name="吹き出し: 線 3">
          <a:extLst>
            <a:ext uri="{FF2B5EF4-FFF2-40B4-BE49-F238E27FC236}">
              <a16:creationId xmlns:a16="http://schemas.microsoft.com/office/drawing/2014/main" id="{9DBE35C3-11CB-4A24-9146-41DFB07F156C}"/>
            </a:ext>
          </a:extLst>
        </xdr:cNvPr>
        <xdr:cNvSpPr/>
      </xdr:nvSpPr>
      <xdr:spPr>
        <a:xfrm>
          <a:off x="5631766" y="4590116"/>
          <a:ext cx="5948393" cy="1267571"/>
        </a:xfrm>
        <a:prstGeom prst="borderCallout1">
          <a:avLst>
            <a:gd name="adj1" fmla="val -1484"/>
            <a:gd name="adj2" fmla="val 857"/>
            <a:gd name="adj3" fmla="val -24886"/>
            <a:gd name="adj4" fmla="val 6413"/>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u="sng">
              <a:solidFill>
                <a:sysClr val="windowText" lastClr="000000"/>
              </a:solidFill>
              <a:latin typeface="ＭＳ Ｐゴシック" panose="020B0600070205080204" pitchFamily="50" charset="-128"/>
              <a:ea typeface="ＭＳ Ｐゴシック" panose="020B0600070205080204" pitchFamily="50" charset="-128"/>
            </a:rPr>
            <a:t>本年度における助成期間開始日・終了日</a:t>
          </a:r>
          <a:endParaRPr kumimoji="1" lang="en-US" altLang="ja-JP" sz="1600" b="1" u="sng">
            <a:solidFill>
              <a:sysClr val="windowText" lastClr="000000"/>
            </a:solidFill>
            <a:latin typeface="ＭＳ Ｐゴシック" panose="020B0600070205080204" pitchFamily="50" charset="-128"/>
            <a:ea typeface="ＭＳ Ｐゴシック" panose="020B0600070205080204" pitchFamily="50" charset="-128"/>
          </a:endParaRPr>
        </a:p>
        <a:p>
          <a:pPr algn="l"/>
          <a:endParaRPr kumimoji="1" lang="en-US" altLang="ja-JP" sz="1600" b="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600" b="0" u="sng">
              <a:solidFill>
                <a:schemeClr val="tx1"/>
              </a:solidFill>
              <a:latin typeface="ＭＳ Ｐゴシック" panose="020B0600070205080204" pitchFamily="50" charset="-128"/>
              <a:ea typeface="+mn-ea"/>
            </a:rPr>
            <a:t>助成期間開始日については、「助成期間開始日確認シート」を使用すること（３２</a:t>
          </a:r>
          <a:r>
            <a:rPr kumimoji="1" lang="en-US" altLang="ja-JP" sz="1600" b="0" u="sng">
              <a:solidFill>
                <a:schemeClr val="tx1"/>
              </a:solidFill>
              <a:latin typeface="ＭＳ Ｐゴシック" panose="020B0600070205080204" pitchFamily="50" charset="-128"/>
              <a:ea typeface="+mn-ea"/>
            </a:rPr>
            <a:t>p</a:t>
          </a:r>
          <a:r>
            <a:rPr kumimoji="1" lang="ja-JP" altLang="en-US" sz="1600" b="0" u="sng">
              <a:solidFill>
                <a:schemeClr val="tx1"/>
              </a:solidFill>
              <a:latin typeface="ＭＳ Ｐゴシック" panose="020B0600070205080204" pitchFamily="50" charset="-128"/>
              <a:ea typeface="+mn-ea"/>
            </a:rPr>
            <a:t>・参考４　参照） </a:t>
          </a:r>
          <a:endParaRPr kumimoji="1" lang="ja-JP" altLang="en-US" sz="1200" b="0" u="sng">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513845</xdr:colOff>
      <xdr:row>4</xdr:row>
      <xdr:rowOff>65634</xdr:rowOff>
    </xdr:from>
    <xdr:to>
      <xdr:col>12</xdr:col>
      <xdr:colOff>36206</xdr:colOff>
      <xdr:row>7</xdr:row>
      <xdr:rowOff>17556</xdr:rowOff>
    </xdr:to>
    <xdr:sp macro="" textlink="">
      <xdr:nvSpPr>
        <xdr:cNvPr id="5" name="吹き出し: 線 4">
          <a:extLst>
            <a:ext uri="{FF2B5EF4-FFF2-40B4-BE49-F238E27FC236}">
              <a16:creationId xmlns:a16="http://schemas.microsoft.com/office/drawing/2014/main" id="{A45DA260-AF9A-4FA1-98A7-787129131B55}"/>
            </a:ext>
          </a:extLst>
        </xdr:cNvPr>
        <xdr:cNvSpPr/>
      </xdr:nvSpPr>
      <xdr:spPr>
        <a:xfrm>
          <a:off x="7057520" y="1449934"/>
          <a:ext cx="2798961" cy="615497"/>
        </a:xfrm>
        <a:prstGeom prst="borderCallout1">
          <a:avLst>
            <a:gd name="adj1" fmla="val 95009"/>
            <a:gd name="adj2" fmla="val 99818"/>
            <a:gd name="adj3" fmla="val 213013"/>
            <a:gd name="adj4" fmla="val 114151"/>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建物名、部屋番号まで記入</a:t>
          </a:r>
          <a:endParaRPr kumimoji="1" lang="ja-JP" altLang="en-US" sz="1600">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xdr:col>
      <xdr:colOff>12698</xdr:colOff>
      <xdr:row>26</xdr:row>
      <xdr:rowOff>523502</xdr:rowOff>
    </xdr:from>
    <xdr:to>
      <xdr:col>12</xdr:col>
      <xdr:colOff>616323</xdr:colOff>
      <xdr:row>37</xdr:row>
      <xdr:rowOff>44637</xdr:rowOff>
    </xdr:to>
    <xdr:sp macro="" textlink="">
      <xdr:nvSpPr>
        <xdr:cNvPr id="6" name="吹き出し: 線 5">
          <a:extLst>
            <a:ext uri="{FF2B5EF4-FFF2-40B4-BE49-F238E27FC236}">
              <a16:creationId xmlns:a16="http://schemas.microsoft.com/office/drawing/2014/main" id="{41F42D96-C23C-4640-A3AB-64BDBAD8E2BD}"/>
            </a:ext>
          </a:extLst>
        </xdr:cNvPr>
        <xdr:cNvSpPr/>
      </xdr:nvSpPr>
      <xdr:spPr>
        <a:xfrm>
          <a:off x="5734048" y="9965952"/>
          <a:ext cx="4705725" cy="2026210"/>
        </a:xfrm>
        <a:prstGeom prst="borderCallout1">
          <a:avLst>
            <a:gd name="adj1" fmla="val 445"/>
            <a:gd name="adj2" fmla="val 130"/>
            <a:gd name="adj3" fmla="val -150962"/>
            <a:gd name="adj4" fmla="val -87373"/>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ja-JP" altLang="en-US" sz="1600" b="0" u="none">
              <a:solidFill>
                <a:sysClr val="windowText" lastClr="000000"/>
              </a:solidFill>
              <a:effectLst/>
              <a:latin typeface="ＭＳ Ｐゴシック" panose="020B0600070205080204" pitchFamily="50" charset="-128"/>
              <a:ea typeface="+mn-ea"/>
              <a:cs typeface="+mn-cs"/>
            </a:rPr>
            <a:t>礼金または更新料の計上が必要であれば必ず記入</a:t>
          </a:r>
          <a:endParaRPr lang="en-US" altLang="ja-JP" sz="1600" b="0" u="none">
            <a:solidFill>
              <a:sysClr val="windowText" lastClr="000000"/>
            </a:solidFill>
            <a:effectLst/>
            <a:latin typeface="ＭＳ Ｐゴシック" panose="020B0600070205080204" pitchFamily="50" charset="-128"/>
            <a:ea typeface="+mn-ea"/>
            <a:cs typeface="+mn-cs"/>
          </a:endParaRPr>
        </a:p>
        <a:p>
          <a:r>
            <a:rPr lang="ja-JP" altLang="en-US" sz="1600" b="0" u="none">
              <a:solidFill>
                <a:sysClr val="windowText" lastClr="000000"/>
              </a:solidFill>
              <a:effectLst/>
              <a:latin typeface="ＭＳ Ｐゴシック" panose="020B0600070205080204" pitchFamily="50" charset="-128"/>
              <a:ea typeface="+mn-ea"/>
              <a:cs typeface="+mn-cs"/>
            </a:rPr>
            <a:t>（当欄と助成期間の開始日・終了日を入力すると、該当月欄に自動で割り振りされます）</a:t>
          </a:r>
        </a:p>
        <a:p>
          <a:r>
            <a:rPr lang="ja-JP" altLang="en-US" sz="2000" b="1" u="sng">
              <a:solidFill>
                <a:srgbClr val="FF0000"/>
              </a:solidFill>
              <a:effectLst/>
              <a:latin typeface="ＭＳ Ｐゴシック" panose="020B0600070205080204" pitchFamily="50" charset="-128"/>
              <a:ea typeface="ＭＳ Ｐゴシック" panose="020B0600070205080204" pitchFamily="50" charset="-128"/>
            </a:rPr>
            <a:t>礼金または更新料の記入が漏れていても財団からの確認連絡は行いません。交付申請時に忘れず記入してください。</a:t>
          </a:r>
          <a:endParaRPr lang="en-US" altLang="ja-JP" sz="2000" b="1" u="sng">
            <a:solidFill>
              <a:srgbClr val="FF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491927</xdr:colOff>
      <xdr:row>28</xdr:row>
      <xdr:rowOff>33620</xdr:rowOff>
    </xdr:from>
    <xdr:to>
      <xdr:col>6</xdr:col>
      <xdr:colOff>131296</xdr:colOff>
      <xdr:row>35</xdr:row>
      <xdr:rowOff>11207</xdr:rowOff>
    </xdr:to>
    <xdr:sp macro="" textlink="">
      <xdr:nvSpPr>
        <xdr:cNvPr id="7" name="吹き出し: 線 6">
          <a:extLst>
            <a:ext uri="{FF2B5EF4-FFF2-40B4-BE49-F238E27FC236}">
              <a16:creationId xmlns:a16="http://schemas.microsoft.com/office/drawing/2014/main" id="{F73537C3-8D65-40D4-9889-2FC0E390005C}"/>
            </a:ext>
          </a:extLst>
        </xdr:cNvPr>
        <xdr:cNvSpPr/>
      </xdr:nvSpPr>
      <xdr:spPr>
        <a:xfrm>
          <a:off x="1155502" y="10212670"/>
          <a:ext cx="3881169" cy="1415862"/>
        </a:xfrm>
        <a:prstGeom prst="borderCallout1">
          <a:avLst>
            <a:gd name="adj1" fmla="val 60169"/>
            <a:gd name="adj2" fmla="val -119"/>
            <a:gd name="adj3" fmla="val -25865"/>
            <a:gd name="adj4" fmla="val -5577"/>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0" rtlCol="0" anchor="ctr" anchorCtr="0"/>
        <a:lstStyle/>
        <a:p>
          <a:r>
            <a:rPr lang="ja-JP" altLang="en-US" sz="16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下部備考欄は、年度途中で助成を終了する場合の助成終了理由（</a:t>
          </a:r>
          <a:r>
            <a:rPr lang="ja-JP" altLang="en-US" sz="1600" b="0" baseline="0">
              <a:solidFill>
                <a:sysClr val="windowText" lastClr="000000"/>
              </a:solidFill>
              <a:effectLst/>
              <a:latin typeface="ＭＳ Ｐゴシック" panose="020B0600070205080204" pitchFamily="50" charset="-128"/>
              <a:ea typeface="+mn-ea"/>
              <a:cs typeface="+mn-cs"/>
            </a:rPr>
            <a:t>８</a:t>
          </a:r>
          <a:r>
            <a:rPr lang="en-US" altLang="ja-JP" sz="1600" b="0" baseline="0">
              <a:solidFill>
                <a:sysClr val="windowText" lastClr="000000"/>
              </a:solidFill>
              <a:effectLst/>
              <a:latin typeface="ＭＳ Ｐゴシック" panose="020B0600070205080204" pitchFamily="50" charset="-128"/>
              <a:ea typeface="+mn-ea"/>
              <a:cs typeface="+mn-cs"/>
            </a:rPr>
            <a:t>p</a:t>
          </a:r>
          <a:r>
            <a:rPr lang="ja-JP" altLang="en-US" sz="1600" b="0" baseline="0">
              <a:solidFill>
                <a:sysClr val="windowText" lastClr="000000"/>
              </a:solidFill>
              <a:effectLst/>
              <a:latin typeface="ＭＳ Ｐゴシック" panose="020B0600070205080204" pitchFamily="50" charset="-128"/>
              <a:ea typeface="+mn-ea"/>
              <a:cs typeface="+mn-cs"/>
            </a:rPr>
            <a:t>・記入例⑥、１０</a:t>
          </a:r>
          <a:r>
            <a:rPr lang="en-US" altLang="ja-JP" sz="1600" b="0" baseline="0">
              <a:solidFill>
                <a:sysClr val="windowText" lastClr="000000"/>
              </a:solidFill>
              <a:effectLst/>
              <a:latin typeface="ＭＳ Ｐゴシック" panose="020B0600070205080204" pitchFamily="50" charset="-128"/>
              <a:ea typeface="+mn-ea"/>
              <a:cs typeface="+mn-cs"/>
            </a:rPr>
            <a:t>p</a:t>
          </a:r>
          <a:r>
            <a:rPr lang="ja-JP" altLang="en-US" sz="1600" b="0" baseline="0">
              <a:solidFill>
                <a:sysClr val="windowText" lastClr="000000"/>
              </a:solidFill>
              <a:effectLst/>
              <a:latin typeface="ＭＳ Ｐゴシック" panose="020B0600070205080204" pitchFamily="50" charset="-128"/>
              <a:ea typeface="+mn-ea"/>
              <a:cs typeface="+mn-cs"/>
            </a:rPr>
            <a:t>・記入例⑦参照）等を記入する欄です。</a:t>
          </a:r>
          <a:endParaRPr lang="en-US" altLang="ja-JP" sz="16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4</xdr:col>
      <xdr:colOff>340979</xdr:colOff>
      <xdr:row>1</xdr:row>
      <xdr:rowOff>10404</xdr:rowOff>
    </xdr:from>
    <xdr:to>
      <xdr:col>7</xdr:col>
      <xdr:colOff>319811</xdr:colOff>
      <xdr:row>2</xdr:row>
      <xdr:rowOff>524974</xdr:rowOff>
    </xdr:to>
    <xdr:sp macro="" textlink="">
      <xdr:nvSpPr>
        <xdr:cNvPr id="8" name="角丸四角形 19">
          <a:extLst>
            <a:ext uri="{FF2B5EF4-FFF2-40B4-BE49-F238E27FC236}">
              <a16:creationId xmlns:a16="http://schemas.microsoft.com/office/drawing/2014/main" id="{D3E1D0BF-4D4C-4327-99D5-F2159173130B}"/>
            </a:ext>
          </a:extLst>
        </xdr:cNvPr>
        <xdr:cNvSpPr/>
      </xdr:nvSpPr>
      <xdr:spPr>
        <a:xfrm>
          <a:off x="3608054" y="169154"/>
          <a:ext cx="2433107" cy="676495"/>
        </a:xfrm>
        <a:prstGeom prst="roundRect">
          <a:avLst/>
        </a:prstGeom>
        <a:noFill/>
        <a:ln w="31750">
          <a:solidFill>
            <a:srgbClr val="C00000"/>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ja-JP" altLang="en-US"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a:t>
          </a:r>
          <a:r>
            <a:rPr lang="ja-JP" altLang="en-US" sz="2400" b="1" kern="100">
              <a:ln>
                <a:noFill/>
              </a:ln>
              <a:solidFill>
                <a:srgbClr val="000000"/>
              </a:solidFill>
              <a:effectLst>
                <a:outerShdw blurRad="38100" dist="19050" dir="2700000" algn="tl">
                  <a:schemeClr val="dk1">
                    <a:alpha val="40000"/>
                  </a:schemeClr>
                </a:outerShdw>
              </a:effectLst>
              <a:latin typeface="HG丸ｺﾞｼｯｸM-PRO" panose="020F0600000000000000" pitchFamily="50" charset="-128"/>
              <a:ea typeface="HG丸ｺﾞｼｯｸM-PRO" panose="020F0600000000000000" pitchFamily="50" charset="-128"/>
              <a:cs typeface="Times New Roman" panose="02020603050405020304" pitchFamily="18" charset="0"/>
            </a:rPr>
            <a:t>③</a:t>
          </a:r>
          <a:endParaRPr lang="en-US" altLang="ja-JP" sz="2400" b="1" kern="100">
            <a:ln>
              <a:noFill/>
            </a:ln>
            <a:solidFill>
              <a:srgbClr val="000000"/>
            </a:solidFill>
            <a:effectLst>
              <a:outerShdw blurRad="38100" dist="19050" dir="2700000" algn="tl">
                <a:schemeClr val="dk1">
                  <a:alpha val="40000"/>
                </a:schemeClr>
              </a:outerShdw>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4</xdr:col>
      <xdr:colOff>326652</xdr:colOff>
      <xdr:row>19</xdr:row>
      <xdr:rowOff>81031</xdr:rowOff>
    </xdr:from>
    <xdr:to>
      <xdr:col>11</xdr:col>
      <xdr:colOff>414617</xdr:colOff>
      <xdr:row>21</xdr:row>
      <xdr:rowOff>329642</xdr:rowOff>
    </xdr:to>
    <xdr:sp macro="" textlink="">
      <xdr:nvSpPr>
        <xdr:cNvPr id="9" name="吹き出し: 線 8">
          <a:extLst>
            <a:ext uri="{FF2B5EF4-FFF2-40B4-BE49-F238E27FC236}">
              <a16:creationId xmlns:a16="http://schemas.microsoft.com/office/drawing/2014/main" id="{886A3ED0-FBD6-4412-BB25-B5FAF50DC91A}"/>
            </a:ext>
          </a:extLst>
        </xdr:cNvPr>
        <xdr:cNvSpPr/>
      </xdr:nvSpPr>
      <xdr:spPr>
        <a:xfrm>
          <a:off x="3593727" y="6551681"/>
          <a:ext cx="5818840" cy="753436"/>
        </a:xfrm>
        <a:prstGeom prst="borderCallout1">
          <a:avLst>
            <a:gd name="adj1" fmla="val 6240"/>
            <a:gd name="adj2" fmla="val -290"/>
            <a:gd name="adj3" fmla="val -77448"/>
            <a:gd name="adj4" fmla="val -6500"/>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r>
            <a:rPr lang="ja-JP" altLang="en-US" sz="16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年度内に賃料の値上げが予定されている場合は、値上げ以降の月に値上げ後の賃料を記入すること。</a:t>
          </a:r>
          <a:endParaRPr lang="en-US" altLang="ja-JP" sz="1600" b="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257178</xdr:colOff>
      <xdr:row>0</xdr:row>
      <xdr:rowOff>266699</xdr:rowOff>
    </xdr:from>
    <xdr:to>
      <xdr:col>6</xdr:col>
      <xdr:colOff>821240</xdr:colOff>
      <xdr:row>2</xdr:row>
      <xdr:rowOff>56028</xdr:rowOff>
    </xdr:to>
    <xdr:sp macro="" textlink="">
      <xdr:nvSpPr>
        <xdr:cNvPr id="2" name="角丸四角形 19">
          <a:extLst>
            <a:ext uri="{FF2B5EF4-FFF2-40B4-BE49-F238E27FC236}">
              <a16:creationId xmlns:a16="http://schemas.microsoft.com/office/drawing/2014/main" id="{9D7A2235-01E8-4EDA-A1A0-4751D268E2C5}"/>
            </a:ext>
          </a:extLst>
        </xdr:cNvPr>
        <xdr:cNvSpPr/>
      </xdr:nvSpPr>
      <xdr:spPr>
        <a:xfrm>
          <a:off x="3521078" y="266699"/>
          <a:ext cx="2205537" cy="694204"/>
        </a:xfrm>
        <a:prstGeom prst="roundRect">
          <a:avLst/>
        </a:prstGeom>
        <a:noFill/>
        <a:ln w="31750">
          <a:solidFill>
            <a:srgbClr val="C00000"/>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ja-JP" altLang="en-US"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a:t>
          </a:r>
          <a:r>
            <a:rPr lang="ja-JP" altLang="en-US" sz="2400" b="1" kern="100">
              <a:ln>
                <a:noFill/>
              </a:ln>
              <a:solidFill>
                <a:srgbClr val="000000"/>
              </a:solidFill>
              <a:effectLst>
                <a:outerShdw blurRad="38100" dist="19050" dir="2700000" algn="tl">
                  <a:schemeClr val="dk1">
                    <a:alpha val="40000"/>
                  </a:schemeClr>
                </a:outerShdw>
              </a:effectLst>
              <a:latin typeface="HG丸ｺﾞｼｯｸM-PRO" panose="020F0600000000000000" pitchFamily="50" charset="-128"/>
              <a:ea typeface="HG丸ｺﾞｼｯｸM-PRO" panose="020F0600000000000000" pitchFamily="50" charset="-128"/>
              <a:cs typeface="Times New Roman" panose="02020603050405020304" pitchFamily="18" charset="0"/>
            </a:rPr>
            <a:t>④</a:t>
          </a:r>
          <a:endParaRPr lang="en-US" altLang="ja-JP" sz="2400" b="1" kern="100">
            <a:ln>
              <a:noFill/>
            </a:ln>
            <a:solidFill>
              <a:srgbClr val="000000"/>
            </a:solidFill>
            <a:effectLst>
              <a:outerShdw blurRad="38100" dist="19050" dir="2700000" algn="tl">
                <a:schemeClr val="dk1">
                  <a:alpha val="40000"/>
                </a:schemeClr>
              </a:outerShdw>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9</xdr:col>
      <xdr:colOff>0</xdr:colOff>
      <xdr:row>8</xdr:row>
      <xdr:rowOff>0</xdr:rowOff>
    </xdr:from>
    <xdr:to>
      <xdr:col>12</xdr:col>
      <xdr:colOff>21789</xdr:colOff>
      <xdr:row>8</xdr:row>
      <xdr:rowOff>428625</xdr:rowOff>
    </xdr:to>
    <xdr:sp macro="" textlink="">
      <xdr:nvSpPr>
        <xdr:cNvPr id="3" name="正方形/長方形 2">
          <a:extLst>
            <a:ext uri="{FF2B5EF4-FFF2-40B4-BE49-F238E27FC236}">
              <a16:creationId xmlns:a16="http://schemas.microsoft.com/office/drawing/2014/main" id="{CC97E9CA-1C23-47C6-BCBB-50D637EE2308}"/>
            </a:ext>
          </a:extLst>
        </xdr:cNvPr>
        <xdr:cNvSpPr/>
      </xdr:nvSpPr>
      <xdr:spPr>
        <a:xfrm>
          <a:off x="7362825" y="2819400"/>
          <a:ext cx="2479239" cy="425450"/>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504825</xdr:colOff>
      <xdr:row>9</xdr:row>
      <xdr:rowOff>190968</xdr:rowOff>
    </xdr:from>
    <xdr:to>
      <xdr:col>6</xdr:col>
      <xdr:colOff>495300</xdr:colOff>
      <xdr:row>10</xdr:row>
      <xdr:rowOff>273050</xdr:rowOff>
    </xdr:to>
    <xdr:sp macro="" textlink="">
      <xdr:nvSpPr>
        <xdr:cNvPr id="4" name="線吹き出し 1 (枠付き) 17">
          <a:extLst>
            <a:ext uri="{FF2B5EF4-FFF2-40B4-BE49-F238E27FC236}">
              <a16:creationId xmlns:a16="http://schemas.microsoft.com/office/drawing/2014/main" id="{01950684-E016-4315-8751-8A488B9511BA}"/>
            </a:ext>
          </a:extLst>
        </xdr:cNvPr>
        <xdr:cNvSpPr/>
      </xdr:nvSpPr>
      <xdr:spPr>
        <a:xfrm>
          <a:off x="501650" y="3458043"/>
          <a:ext cx="4899025" cy="532932"/>
        </a:xfrm>
        <a:prstGeom prst="borderCallout1">
          <a:avLst>
            <a:gd name="adj1" fmla="val 170363"/>
            <a:gd name="adj2" fmla="val 73637"/>
            <a:gd name="adj3" fmla="val 99020"/>
            <a:gd name="adj4" fmla="val 93698"/>
          </a:avLst>
        </a:prstGeom>
        <a:solidFill>
          <a:srgbClr val="E9FFE7"/>
        </a:solidFill>
        <a:ln w="38100" cap="flat" cmpd="sng" algn="ctr">
          <a:solidFill>
            <a:srgbClr val="548235"/>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40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この額を</a:t>
          </a:r>
          <a:r>
            <a:rPr lang="ja-JP" altLang="en-US" sz="1400" b="1" kern="100">
              <a:solidFill>
                <a:srgbClr val="000000"/>
              </a:solidFill>
              <a:effectLst/>
              <a:latin typeface="ＭＳ Ｐゴシック" panose="020B0600070205080204" pitchFamily="50" charset="-128"/>
              <a:ea typeface="+mn-ea"/>
              <a:cs typeface="Times New Roman" panose="02020603050405020304" pitchFamily="18" charset="0"/>
            </a:rPr>
            <a:t>ウ・第</a:t>
          </a:r>
          <a:r>
            <a:rPr lang="en-US" altLang="ja-JP" sz="1400" b="1" kern="100">
              <a:solidFill>
                <a:srgbClr val="000000"/>
              </a:solidFill>
              <a:effectLst/>
              <a:latin typeface="ＭＳ Ｐゴシック" panose="020B0600070205080204" pitchFamily="50" charset="-128"/>
              <a:ea typeface="+mn-ea"/>
              <a:cs typeface="Times New Roman" panose="02020603050405020304" pitchFamily="18" charset="0"/>
            </a:rPr>
            <a:t>1</a:t>
          </a:r>
          <a:r>
            <a:rPr lang="ja-JP" altLang="en-US" sz="1400" b="1" kern="100">
              <a:solidFill>
                <a:srgbClr val="000000"/>
              </a:solidFill>
              <a:effectLst/>
              <a:latin typeface="ＭＳ Ｐゴシック" panose="020B0600070205080204" pitchFamily="50" charset="-128"/>
              <a:ea typeface="+mn-ea"/>
              <a:cs typeface="Times New Roman" panose="02020603050405020304" pitchFamily="18" charset="0"/>
            </a:rPr>
            <a:t>号</a:t>
          </a:r>
          <a:r>
            <a:rPr lang="en-US" altLang="ja-JP" sz="1400" b="1" kern="100">
              <a:solidFill>
                <a:srgbClr val="000000"/>
              </a:solidFill>
              <a:effectLst/>
              <a:latin typeface="ＭＳ Ｐゴシック" panose="020B0600070205080204" pitchFamily="50" charset="-128"/>
              <a:ea typeface="+mn-ea"/>
              <a:cs typeface="Times New Roman" panose="02020603050405020304" pitchFamily="18" charset="0"/>
            </a:rPr>
            <a:t>-2</a:t>
          </a:r>
          <a:r>
            <a:rPr lang="ja-JP" altLang="en-US" sz="1400" b="1" kern="100">
              <a:solidFill>
                <a:srgbClr val="000000"/>
              </a:solidFill>
              <a:effectLst/>
              <a:latin typeface="ＭＳ Ｐゴシック" panose="020B0600070205080204" pitchFamily="50" charset="-128"/>
              <a:ea typeface="+mn-ea"/>
              <a:cs typeface="Times New Roman" panose="02020603050405020304" pitchFamily="18" charset="0"/>
            </a:rPr>
            <a:t>様式</a:t>
          </a:r>
          <a:r>
            <a:rPr lang="ja-JP" sz="140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a:t>
          </a:r>
          <a:r>
            <a:rPr kumimoji="0" lang="ja-JP" altLang="en-US" sz="1400" b="0" i="0" u="none" strike="noStrike" kern="0" cap="none" spc="0" normalizeH="0" baseline="0" noProof="0">
              <a:ln>
                <a:noFill/>
              </a:ln>
              <a:solidFill>
                <a:srgbClr val="FF0000"/>
              </a:solidFill>
              <a:effectLst/>
              <a:uLnTx/>
              <a:uFillTx/>
              <a:latin typeface="HGS創英角ﾎﾟｯﾌﾟ体" panose="040B0A00000000000000" pitchFamily="50" charset="-128"/>
              <a:ea typeface="HGS創英角ﾎﾟｯﾌﾟ体" panose="040B0A00000000000000" pitchFamily="50" charset="-128"/>
              <a:cs typeface="+mn-cs"/>
            </a:rPr>
            <a:t>Ｂ</a:t>
          </a:r>
          <a:r>
            <a:rPr lang="ja-JP" altLang="en-US" sz="140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（助成対象額）欄</a:t>
          </a:r>
          <a:r>
            <a:rPr lang="ja-JP" sz="140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へ</a:t>
          </a:r>
          <a:r>
            <a:rPr lang="ja-JP" altLang="en-US" sz="140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記入</a:t>
          </a:r>
          <a:endParaRPr lang="ja-JP" sz="14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3</xdr:col>
      <xdr:colOff>37351</xdr:colOff>
      <xdr:row>11</xdr:row>
      <xdr:rowOff>29074</xdr:rowOff>
    </xdr:from>
    <xdr:to>
      <xdr:col>5</xdr:col>
      <xdr:colOff>16806</xdr:colOff>
      <xdr:row>12</xdr:row>
      <xdr:rowOff>24280</xdr:rowOff>
    </xdr:to>
    <xdr:sp macro="" textlink="">
      <xdr:nvSpPr>
        <xdr:cNvPr id="5" name="正方形/長方形 4">
          <a:extLst>
            <a:ext uri="{FF2B5EF4-FFF2-40B4-BE49-F238E27FC236}">
              <a16:creationId xmlns:a16="http://schemas.microsoft.com/office/drawing/2014/main" id="{98B42854-74A1-4FB2-BA21-0CA00887FCEB}"/>
            </a:ext>
          </a:extLst>
        </xdr:cNvPr>
        <xdr:cNvSpPr/>
      </xdr:nvSpPr>
      <xdr:spPr>
        <a:xfrm>
          <a:off x="2485276" y="4188324"/>
          <a:ext cx="1617755" cy="449231"/>
        </a:xfrm>
        <a:prstGeom prst="rect">
          <a:avLst/>
        </a:prstGeom>
        <a:noFill/>
        <a:ln w="47625">
          <a:solidFill>
            <a:srgbClr val="548235"/>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12</xdr:col>
      <xdr:colOff>862853</xdr:colOff>
      <xdr:row>4</xdr:row>
      <xdr:rowOff>201705</xdr:rowOff>
    </xdr:from>
    <xdr:to>
      <xdr:col>14</xdr:col>
      <xdr:colOff>33618</xdr:colOff>
      <xdr:row>6</xdr:row>
      <xdr:rowOff>11205</xdr:rowOff>
    </xdr:to>
    <xdr:sp macro="" textlink="">
      <xdr:nvSpPr>
        <xdr:cNvPr id="6" name="正方形/長方形 5">
          <a:extLst>
            <a:ext uri="{FF2B5EF4-FFF2-40B4-BE49-F238E27FC236}">
              <a16:creationId xmlns:a16="http://schemas.microsoft.com/office/drawing/2014/main" id="{9FF41369-C052-47AE-A9C2-DE7BD46F2893}"/>
            </a:ext>
          </a:extLst>
        </xdr:cNvPr>
        <xdr:cNvSpPr/>
      </xdr:nvSpPr>
      <xdr:spPr>
        <a:xfrm>
          <a:off x="10638678" y="1646330"/>
          <a:ext cx="850340" cy="561975"/>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464344</xdr:colOff>
      <xdr:row>3</xdr:row>
      <xdr:rowOff>67234</xdr:rowOff>
    </xdr:from>
    <xdr:to>
      <xdr:col>12</xdr:col>
      <xdr:colOff>412750</xdr:colOff>
      <xdr:row>5</xdr:row>
      <xdr:rowOff>381000</xdr:rowOff>
    </xdr:to>
    <xdr:sp macro="" textlink="">
      <xdr:nvSpPr>
        <xdr:cNvPr id="7" name="吹き出し: 線 6">
          <a:extLst>
            <a:ext uri="{FF2B5EF4-FFF2-40B4-BE49-F238E27FC236}">
              <a16:creationId xmlns:a16="http://schemas.microsoft.com/office/drawing/2014/main" id="{16E7BE46-1DD9-486E-9747-A75C69317167}"/>
            </a:ext>
          </a:extLst>
        </xdr:cNvPr>
        <xdr:cNvSpPr/>
      </xdr:nvSpPr>
      <xdr:spPr>
        <a:xfrm>
          <a:off x="7011194" y="1254684"/>
          <a:ext cx="3218656" cy="821766"/>
        </a:xfrm>
        <a:prstGeom prst="borderCallout1">
          <a:avLst>
            <a:gd name="adj1" fmla="val -1217"/>
            <a:gd name="adj2" fmla="val 98737"/>
            <a:gd name="adj3" fmla="val 59139"/>
            <a:gd name="adj4" fmla="val 113671"/>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上限戸数の範囲外の宿舎は、宿舎番号の前に「他」をつける</a:t>
          </a:r>
        </a:p>
      </xdr:txBody>
    </xdr:sp>
    <xdr:clientData/>
  </xdr:twoCellAnchor>
  <xdr:twoCellAnchor>
    <xdr:from>
      <xdr:col>9</xdr:col>
      <xdr:colOff>228600</xdr:colOff>
      <xdr:row>10</xdr:row>
      <xdr:rowOff>428998</xdr:rowOff>
    </xdr:from>
    <xdr:to>
      <xdr:col>14</xdr:col>
      <xdr:colOff>527049</xdr:colOff>
      <xdr:row>13</xdr:row>
      <xdr:rowOff>133350</xdr:rowOff>
    </xdr:to>
    <xdr:sp macro="" textlink="">
      <xdr:nvSpPr>
        <xdr:cNvPr id="8" name="吹き出し: 線 7">
          <a:extLst>
            <a:ext uri="{FF2B5EF4-FFF2-40B4-BE49-F238E27FC236}">
              <a16:creationId xmlns:a16="http://schemas.microsoft.com/office/drawing/2014/main" id="{A731941E-E40D-483F-A7E5-BDED20E6E2DD}"/>
            </a:ext>
          </a:extLst>
        </xdr:cNvPr>
        <xdr:cNvSpPr/>
      </xdr:nvSpPr>
      <xdr:spPr>
        <a:xfrm>
          <a:off x="7591425" y="4140573"/>
          <a:ext cx="4391024" cy="783852"/>
        </a:xfrm>
        <a:prstGeom prst="borderCallout1">
          <a:avLst>
            <a:gd name="adj1" fmla="val -1217"/>
            <a:gd name="adj2" fmla="val 98737"/>
            <a:gd name="adj3" fmla="val -111478"/>
            <a:gd name="adj4" fmla="val 40255"/>
          </a:avLst>
        </a:prstGeom>
        <a:solidFill>
          <a:srgbClr val="FFEBEB"/>
        </a:solidFill>
        <a:ln w="38100">
          <a:solidFill>
            <a:schemeClr val="accent2">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住民票の</a:t>
          </a:r>
          <a:r>
            <a:rPr kumimoji="1" lang="ja-JP" altLang="en-US" sz="16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アルファベット</a:t>
          </a: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表記どおりに記入</a:t>
          </a:r>
          <a:endPar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（カタカナや通称名の表記は不要）</a:t>
          </a:r>
          <a:endPar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342901</xdr:colOff>
      <xdr:row>29</xdr:row>
      <xdr:rowOff>67235</xdr:rowOff>
    </xdr:from>
    <xdr:to>
      <xdr:col>6</xdr:col>
      <xdr:colOff>876301</xdr:colOff>
      <xdr:row>32</xdr:row>
      <xdr:rowOff>11207</xdr:rowOff>
    </xdr:to>
    <xdr:sp macro="" textlink="">
      <xdr:nvSpPr>
        <xdr:cNvPr id="9" name="角丸四角形 19">
          <a:extLst>
            <a:ext uri="{FF2B5EF4-FFF2-40B4-BE49-F238E27FC236}">
              <a16:creationId xmlns:a16="http://schemas.microsoft.com/office/drawing/2014/main" id="{9803DC85-9DB2-4E64-9092-898F1AAE4262}"/>
            </a:ext>
          </a:extLst>
        </xdr:cNvPr>
        <xdr:cNvSpPr/>
      </xdr:nvSpPr>
      <xdr:spPr>
        <a:xfrm>
          <a:off x="3609976" y="10436785"/>
          <a:ext cx="2114550" cy="658347"/>
        </a:xfrm>
        <a:prstGeom prst="roundRect">
          <a:avLst/>
        </a:prstGeom>
        <a:noFill/>
        <a:ln w="31750">
          <a:solidFill>
            <a:srgbClr val="C00000"/>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ja-JP" altLang="en-US"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a:t>
          </a:r>
          <a:r>
            <a:rPr lang="ja-JP" altLang="en-US" sz="2400" b="1" kern="100">
              <a:ln>
                <a:noFill/>
              </a:ln>
              <a:solidFill>
                <a:srgbClr val="000000"/>
              </a:solidFill>
              <a:effectLst>
                <a:outerShdw blurRad="38100" dist="19050" dir="2700000" algn="tl">
                  <a:schemeClr val="dk1">
                    <a:alpha val="40000"/>
                  </a:schemeClr>
                </a:outerShdw>
              </a:effectLst>
              <a:latin typeface="HG丸ｺﾞｼｯｸM-PRO" panose="020F0600000000000000" pitchFamily="50" charset="-128"/>
              <a:ea typeface="HG丸ｺﾞｼｯｸM-PRO" panose="020F0600000000000000" pitchFamily="50" charset="-128"/>
              <a:cs typeface="Times New Roman" panose="02020603050405020304" pitchFamily="18" charset="0"/>
            </a:rPr>
            <a:t>⑤</a:t>
          </a:r>
          <a:endParaRPr lang="en-US" altLang="ja-JP" sz="2400" b="1" kern="100">
            <a:ln>
              <a:noFill/>
            </a:ln>
            <a:solidFill>
              <a:srgbClr val="000000"/>
            </a:solidFill>
            <a:effectLst>
              <a:outerShdw blurRad="38100" dist="19050" dir="2700000" algn="tl">
                <a:schemeClr val="dk1">
                  <a:alpha val="40000"/>
                </a:schemeClr>
              </a:outerShdw>
            </a:effectLst>
            <a:latin typeface="HG丸ｺﾞｼｯｸM-PRO" panose="020F0600000000000000" pitchFamily="50" charset="-128"/>
            <a:ea typeface="HG丸ｺﾞｼｯｸM-PRO" panose="020F0600000000000000" pitchFamily="50" charset="-128"/>
            <a:cs typeface="Times New Roman" panose="02020603050405020304" pitchFamily="18" charset="0"/>
          </a:endParaRPr>
        </a:p>
      </xdr:txBody>
    </xdr:sp>
    <xdr:clientData/>
  </xdr:twoCellAnchor>
  <xdr:twoCellAnchor>
    <xdr:from>
      <xdr:col>3</xdr:col>
      <xdr:colOff>14939</xdr:colOff>
      <xdr:row>39</xdr:row>
      <xdr:rowOff>429995</xdr:rowOff>
    </xdr:from>
    <xdr:to>
      <xdr:col>4</xdr:col>
      <xdr:colOff>879659</xdr:colOff>
      <xdr:row>40</xdr:row>
      <xdr:rowOff>425200</xdr:rowOff>
    </xdr:to>
    <xdr:sp macro="" textlink="">
      <xdr:nvSpPr>
        <xdr:cNvPr id="10" name="正方形/長方形 9">
          <a:extLst>
            <a:ext uri="{FF2B5EF4-FFF2-40B4-BE49-F238E27FC236}">
              <a16:creationId xmlns:a16="http://schemas.microsoft.com/office/drawing/2014/main" id="{71664D0D-7A34-47CD-91CE-6AC0B23D7AA6}"/>
            </a:ext>
          </a:extLst>
        </xdr:cNvPr>
        <xdr:cNvSpPr/>
      </xdr:nvSpPr>
      <xdr:spPr>
        <a:xfrm>
          <a:off x="2459689" y="14038045"/>
          <a:ext cx="1623545" cy="449230"/>
        </a:xfrm>
        <a:prstGeom prst="rect">
          <a:avLst/>
        </a:prstGeom>
        <a:noFill/>
        <a:ln w="47625">
          <a:solidFill>
            <a:srgbClr val="548235"/>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25400</xdr:colOff>
      <xdr:row>37</xdr:row>
      <xdr:rowOff>0</xdr:rowOff>
    </xdr:from>
    <xdr:to>
      <xdr:col>12</xdr:col>
      <xdr:colOff>7470</xdr:colOff>
      <xdr:row>37</xdr:row>
      <xdr:rowOff>438150</xdr:rowOff>
    </xdr:to>
    <xdr:sp macro="" textlink="">
      <xdr:nvSpPr>
        <xdr:cNvPr id="11" name="正方形/長方形 10">
          <a:extLst>
            <a:ext uri="{FF2B5EF4-FFF2-40B4-BE49-F238E27FC236}">
              <a16:creationId xmlns:a16="http://schemas.microsoft.com/office/drawing/2014/main" id="{47CAFDA9-0FA2-40BF-B7C6-7BA3E435EDD9}"/>
            </a:ext>
          </a:extLst>
        </xdr:cNvPr>
        <xdr:cNvSpPr/>
      </xdr:nvSpPr>
      <xdr:spPr>
        <a:xfrm>
          <a:off x="5753100" y="12715875"/>
          <a:ext cx="4077820" cy="438150"/>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816286</xdr:colOff>
      <xdr:row>37</xdr:row>
      <xdr:rowOff>428625</xdr:rowOff>
    </xdr:from>
    <xdr:to>
      <xdr:col>15</xdr:col>
      <xdr:colOff>0</xdr:colOff>
      <xdr:row>39</xdr:row>
      <xdr:rowOff>416485</xdr:rowOff>
    </xdr:to>
    <xdr:sp macro="" textlink="">
      <xdr:nvSpPr>
        <xdr:cNvPr id="12" name="正方形/長方形 11">
          <a:extLst>
            <a:ext uri="{FF2B5EF4-FFF2-40B4-BE49-F238E27FC236}">
              <a16:creationId xmlns:a16="http://schemas.microsoft.com/office/drawing/2014/main" id="{4EC64C6C-7725-4D0C-B6ED-6478087EE1EC}"/>
            </a:ext>
          </a:extLst>
        </xdr:cNvPr>
        <xdr:cNvSpPr/>
      </xdr:nvSpPr>
      <xdr:spPr>
        <a:xfrm>
          <a:off x="9817411" y="13141325"/>
          <a:ext cx="2460314" cy="886385"/>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819149</xdr:colOff>
      <xdr:row>48</xdr:row>
      <xdr:rowOff>416983</xdr:rowOff>
    </xdr:from>
    <xdr:to>
      <xdr:col>2</xdr:col>
      <xdr:colOff>341577</xdr:colOff>
      <xdr:row>49</xdr:row>
      <xdr:rowOff>345281</xdr:rowOff>
    </xdr:to>
    <xdr:sp macro="" textlink="">
      <xdr:nvSpPr>
        <xdr:cNvPr id="13" name="楕円 12">
          <a:extLst>
            <a:ext uri="{FF2B5EF4-FFF2-40B4-BE49-F238E27FC236}">
              <a16:creationId xmlns:a16="http://schemas.microsoft.com/office/drawing/2014/main" id="{07C3D364-D268-4467-8E67-FB0D4C9070C3}"/>
            </a:ext>
          </a:extLst>
        </xdr:cNvPr>
        <xdr:cNvSpPr/>
      </xdr:nvSpPr>
      <xdr:spPr>
        <a:xfrm>
          <a:off x="1485899" y="16933333"/>
          <a:ext cx="484453" cy="442648"/>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ＭＳ Ｐゴシック" panose="020B0600070205080204" pitchFamily="50" charset="-128"/>
              <a:ea typeface="ＭＳ Ｐゴシック" panose="020B0600070205080204" pitchFamily="50" charset="-128"/>
            </a:rPr>
            <a:t>③</a:t>
          </a:r>
        </a:p>
      </xdr:txBody>
    </xdr:sp>
    <xdr:clientData/>
  </xdr:twoCellAnchor>
  <xdr:twoCellAnchor>
    <xdr:from>
      <xdr:col>0</xdr:col>
      <xdr:colOff>26987</xdr:colOff>
      <xdr:row>48</xdr:row>
      <xdr:rowOff>503237</xdr:rowOff>
    </xdr:from>
    <xdr:to>
      <xdr:col>13</xdr:col>
      <xdr:colOff>818356</xdr:colOff>
      <xdr:row>50</xdr:row>
      <xdr:rowOff>28700</xdr:rowOff>
    </xdr:to>
    <xdr:sp macro="" textlink="">
      <xdr:nvSpPr>
        <xdr:cNvPr id="14" name="正方形/長方形 13">
          <a:extLst>
            <a:ext uri="{FF2B5EF4-FFF2-40B4-BE49-F238E27FC236}">
              <a16:creationId xmlns:a16="http://schemas.microsoft.com/office/drawing/2014/main" id="{1920B80D-D031-43CF-A36B-A63EC5DF9AA4}"/>
            </a:ext>
          </a:extLst>
        </xdr:cNvPr>
        <xdr:cNvSpPr/>
      </xdr:nvSpPr>
      <xdr:spPr>
        <a:xfrm>
          <a:off x="30162" y="17022762"/>
          <a:ext cx="11427619" cy="443038"/>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123825</xdr:colOff>
      <xdr:row>50</xdr:row>
      <xdr:rowOff>218281</xdr:rowOff>
    </xdr:from>
    <xdr:to>
      <xdr:col>14</xdr:col>
      <xdr:colOff>292100</xdr:colOff>
      <xdr:row>53</xdr:row>
      <xdr:rowOff>396875</xdr:rowOff>
    </xdr:to>
    <xdr:sp macro="" textlink="">
      <xdr:nvSpPr>
        <xdr:cNvPr id="15" name="線吹き出し 1 (枠付き) 17">
          <a:extLst>
            <a:ext uri="{FF2B5EF4-FFF2-40B4-BE49-F238E27FC236}">
              <a16:creationId xmlns:a16="http://schemas.microsoft.com/office/drawing/2014/main" id="{4949AC0E-7B4C-4C19-8FD3-26BB7E2A59DA}"/>
            </a:ext>
          </a:extLst>
        </xdr:cNvPr>
        <xdr:cNvSpPr/>
      </xdr:nvSpPr>
      <xdr:spPr>
        <a:xfrm>
          <a:off x="2568575" y="17661731"/>
          <a:ext cx="9185275" cy="1718469"/>
        </a:xfrm>
        <a:prstGeom prst="borderCallout1">
          <a:avLst>
            <a:gd name="adj1" fmla="val 3481"/>
            <a:gd name="adj2" fmla="val 99802"/>
            <a:gd name="adj3" fmla="val 1423"/>
            <a:gd name="adj4" fmla="val 99888"/>
          </a:avLst>
        </a:prstGeom>
        <a:solidFill>
          <a:srgbClr val="FFEBEB"/>
        </a:solidFill>
        <a:ln w="38100" cap="flat" cmpd="sng" algn="ctr">
          <a:solidFill>
            <a:schemeClr val="tx1"/>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400" b="1" i="1" u="sng"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記入時の注意点</a:t>
          </a:r>
        </a:p>
        <a:p>
          <a:pPr algn="l">
            <a:spcAft>
              <a:spcPts val="0"/>
            </a:spcAft>
          </a:pPr>
          <a:r>
            <a:rPr lang="ja-JP" altLang="en-US" sz="1400" b="1" kern="100">
              <a:solidFill>
                <a:srgbClr val="FF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①</a:t>
          </a:r>
          <a:r>
            <a:rPr lang="ja-JP" altLang="en-US" sz="1400" b="1"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入居者の内、代表者１名の氏名を記入し、他の入居者については「他〇名」とのみ記入</a:t>
          </a:r>
          <a:endParaRPr kumimoji="1" lang="en-US" altLang="ja-JP" sz="1400" b="1"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lgn="l">
            <a:spcAft>
              <a:spcPts val="0"/>
            </a:spcAft>
          </a:pPr>
          <a:r>
            <a:rPr kumimoji="1" lang="ja-JP" altLang="en-US" sz="1400" b="1" kern="100">
              <a:solidFill>
                <a:srgbClr val="FF00FF"/>
              </a:solidFill>
              <a:effectLst/>
              <a:latin typeface="ＭＳ Ｐゴシック" panose="020B0600070205080204" pitchFamily="50" charset="-128"/>
              <a:ea typeface="ＭＳ Ｐゴシック" panose="020B0600070205080204" pitchFamily="50" charset="-128"/>
              <a:cs typeface="+mn-cs"/>
            </a:rPr>
            <a:t>②</a:t>
          </a:r>
          <a:r>
            <a:rPr kumimoji="1" lang="ja-JP" altLang="en-US"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代表者以外の入居者氏名及び助成期間を全員分記入（書ききれない場合は下部備考欄に記入）</a:t>
          </a:r>
          <a:endParaRPr kumimoji="1" lang="en-US" altLang="ja-JP"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algn="l">
            <a:spcAft>
              <a:spcPts val="0"/>
            </a:spcAft>
          </a:pPr>
          <a:r>
            <a:rPr kumimoji="1" lang="ja-JP" altLang="en-US" sz="1400" b="1" kern="100">
              <a:solidFill>
                <a:srgbClr val="FF00FF"/>
              </a:solidFill>
              <a:effectLst/>
              <a:latin typeface="ＭＳ Ｐゴシック" panose="020B0600070205080204" pitchFamily="50" charset="-128"/>
              <a:ea typeface="ＭＳ Ｐゴシック" panose="020B0600070205080204" pitchFamily="50" charset="-128"/>
              <a:cs typeface="+mn-cs"/>
            </a:rPr>
            <a:t>③</a:t>
          </a:r>
          <a:r>
            <a:rPr kumimoji="1" lang="ja-JP" altLang="en-US"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入居者負担額は入居者全員の合算額で計上</a:t>
          </a:r>
          <a:endParaRPr kumimoji="1" lang="en-US" altLang="ja-JP"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algn="l">
            <a:spcAft>
              <a:spcPts val="0"/>
            </a:spcAft>
          </a:pPr>
          <a:r>
            <a:rPr kumimoji="1" lang="ja-JP" altLang="en-US"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 （例：</a:t>
          </a:r>
          <a:r>
            <a:rPr kumimoji="1" lang="en-US" altLang="ja-JP"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GREEN</a:t>
          </a:r>
          <a:r>
            <a:rPr kumimoji="1" lang="ja-JP" altLang="en-US"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さんが</a:t>
          </a:r>
          <a:r>
            <a:rPr kumimoji="1" lang="en-US" altLang="ja-JP"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5,000</a:t>
          </a:r>
          <a:r>
            <a:rPr kumimoji="1" lang="ja-JP" altLang="en-US"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円</a:t>
          </a:r>
          <a:r>
            <a:rPr kumimoji="1" lang="en-US" altLang="ja-JP"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月、</a:t>
          </a:r>
          <a:r>
            <a:rPr kumimoji="1" lang="en-US" altLang="ja-JP"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EVANS</a:t>
          </a:r>
          <a:r>
            <a:rPr kumimoji="1" lang="ja-JP" altLang="en-US"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さんが</a:t>
          </a:r>
          <a:r>
            <a:rPr kumimoji="1" lang="en-US" altLang="ja-JP"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5,000</a:t>
          </a:r>
          <a:r>
            <a:rPr kumimoji="1" lang="ja-JP" altLang="en-US"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円</a:t>
          </a:r>
          <a:r>
            <a:rPr kumimoji="1" lang="en-US" altLang="ja-JP"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月を負担していた場合、合算</a:t>
          </a:r>
          <a:r>
            <a:rPr kumimoji="1" lang="en-US" altLang="ja-JP"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10,000</a:t>
          </a:r>
          <a:r>
            <a:rPr kumimoji="1" lang="ja-JP" altLang="en-US"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円</a:t>
          </a:r>
          <a:r>
            <a:rPr kumimoji="1" lang="en-US" altLang="ja-JP"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kumimoji="1" lang="ja-JP" altLang="en-US"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月を計上）</a:t>
          </a:r>
          <a:endParaRPr kumimoji="1" lang="en-US" altLang="ja-JP"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8</xdr:col>
      <xdr:colOff>668012</xdr:colOff>
      <xdr:row>36</xdr:row>
      <xdr:rowOff>419099</xdr:rowOff>
    </xdr:from>
    <xdr:to>
      <xdr:col>9</xdr:col>
      <xdr:colOff>342342</xdr:colOff>
      <xdr:row>37</xdr:row>
      <xdr:rowOff>409994</xdr:rowOff>
    </xdr:to>
    <xdr:sp macro="" textlink="">
      <xdr:nvSpPr>
        <xdr:cNvPr id="16" name="楕円 15">
          <a:extLst>
            <a:ext uri="{FF2B5EF4-FFF2-40B4-BE49-F238E27FC236}">
              <a16:creationId xmlns:a16="http://schemas.microsoft.com/office/drawing/2014/main" id="{3BCDD582-0BC1-48E4-88C4-856231095FFE}"/>
            </a:ext>
          </a:extLst>
        </xdr:cNvPr>
        <xdr:cNvSpPr/>
      </xdr:nvSpPr>
      <xdr:spPr>
        <a:xfrm>
          <a:off x="7211687" y="12687299"/>
          <a:ext cx="493480" cy="435395"/>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ＭＳ Ｐゴシック" panose="020B0600070205080204" pitchFamily="50" charset="-128"/>
              <a:ea typeface="ＭＳ Ｐゴシック" panose="020B0600070205080204" pitchFamily="50" charset="-128"/>
            </a:rPr>
            <a:t>①</a:t>
          </a:r>
        </a:p>
      </xdr:txBody>
    </xdr:sp>
    <xdr:clientData/>
  </xdr:twoCellAnchor>
  <xdr:twoCellAnchor>
    <xdr:from>
      <xdr:col>14</xdr:col>
      <xdr:colOff>123424</xdr:colOff>
      <xdr:row>37</xdr:row>
      <xdr:rowOff>336178</xdr:rowOff>
    </xdr:from>
    <xdr:to>
      <xdr:col>14</xdr:col>
      <xdr:colOff>683018</xdr:colOff>
      <xdr:row>38</xdr:row>
      <xdr:rowOff>339679</xdr:rowOff>
    </xdr:to>
    <xdr:sp macro="" textlink="">
      <xdr:nvSpPr>
        <xdr:cNvPr id="17" name="楕円 16">
          <a:extLst>
            <a:ext uri="{FF2B5EF4-FFF2-40B4-BE49-F238E27FC236}">
              <a16:creationId xmlns:a16="http://schemas.microsoft.com/office/drawing/2014/main" id="{3EC51756-5EE7-4A29-BBA5-BB7241E7D0CA}"/>
            </a:ext>
          </a:extLst>
        </xdr:cNvPr>
        <xdr:cNvSpPr/>
      </xdr:nvSpPr>
      <xdr:spPr>
        <a:xfrm>
          <a:off x="11585174" y="13048878"/>
          <a:ext cx="556419" cy="451176"/>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ＭＳ Ｐゴシック" panose="020B0600070205080204" pitchFamily="50" charset="-128"/>
              <a:ea typeface="ＭＳ Ｐゴシック" panose="020B0600070205080204" pitchFamily="50" charset="-128"/>
            </a:rPr>
            <a:t>②</a:t>
          </a:r>
        </a:p>
      </xdr:txBody>
    </xdr:sp>
    <xdr:clientData/>
  </xdr:twoCellAnchor>
  <xdr:twoCellAnchor>
    <xdr:from>
      <xdr:col>0</xdr:col>
      <xdr:colOff>444500</xdr:colOff>
      <xdr:row>38</xdr:row>
      <xdr:rowOff>133350</xdr:rowOff>
    </xdr:from>
    <xdr:to>
      <xdr:col>6</xdr:col>
      <xdr:colOff>415925</xdr:colOff>
      <xdr:row>39</xdr:row>
      <xdr:rowOff>221782</xdr:rowOff>
    </xdr:to>
    <xdr:sp macro="" textlink="">
      <xdr:nvSpPr>
        <xdr:cNvPr id="18" name="線吹き出し 1 (枠付き) 17">
          <a:extLst>
            <a:ext uri="{FF2B5EF4-FFF2-40B4-BE49-F238E27FC236}">
              <a16:creationId xmlns:a16="http://schemas.microsoft.com/office/drawing/2014/main" id="{7C627AD3-8079-430E-A5A4-E38303A0742C}"/>
            </a:ext>
          </a:extLst>
        </xdr:cNvPr>
        <xdr:cNvSpPr/>
      </xdr:nvSpPr>
      <xdr:spPr>
        <a:xfrm>
          <a:off x="447675" y="13296900"/>
          <a:ext cx="4873625" cy="532932"/>
        </a:xfrm>
        <a:prstGeom prst="borderCallout1">
          <a:avLst>
            <a:gd name="adj1" fmla="val 165033"/>
            <a:gd name="adj2" fmla="val 75395"/>
            <a:gd name="adj3" fmla="val 99020"/>
            <a:gd name="adj4" fmla="val 93698"/>
          </a:avLst>
        </a:prstGeom>
        <a:solidFill>
          <a:srgbClr val="E9FFE7"/>
        </a:solidFill>
        <a:ln w="38100" cap="flat" cmpd="sng" algn="ctr">
          <a:solidFill>
            <a:srgbClr val="548235"/>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sz="160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この額を</a:t>
          </a:r>
          <a:r>
            <a:rPr lang="ja-JP" altLang="en-US" sz="1600" b="1" kern="100">
              <a:solidFill>
                <a:srgbClr val="000000"/>
              </a:solidFill>
              <a:effectLst/>
              <a:latin typeface="ＭＳ Ｐゴシック" panose="020B0600070205080204" pitchFamily="50" charset="-128"/>
              <a:ea typeface="+mn-ea"/>
              <a:cs typeface="Times New Roman" panose="02020603050405020304" pitchFamily="18" charset="0"/>
            </a:rPr>
            <a:t>ウ・第</a:t>
          </a:r>
          <a:r>
            <a:rPr lang="en-US" altLang="ja-JP" sz="1600" b="1" kern="100">
              <a:solidFill>
                <a:srgbClr val="000000"/>
              </a:solidFill>
              <a:effectLst/>
              <a:latin typeface="ＭＳ Ｐゴシック" panose="020B0600070205080204" pitchFamily="50" charset="-128"/>
              <a:ea typeface="+mn-ea"/>
              <a:cs typeface="Times New Roman" panose="02020603050405020304" pitchFamily="18" charset="0"/>
            </a:rPr>
            <a:t>1</a:t>
          </a:r>
          <a:r>
            <a:rPr lang="ja-JP" altLang="en-US" sz="1600" b="1" kern="100">
              <a:solidFill>
                <a:srgbClr val="000000"/>
              </a:solidFill>
              <a:effectLst/>
              <a:latin typeface="ＭＳ Ｐゴシック" panose="020B0600070205080204" pitchFamily="50" charset="-128"/>
              <a:ea typeface="+mn-ea"/>
              <a:cs typeface="Times New Roman" panose="02020603050405020304" pitchFamily="18" charset="0"/>
            </a:rPr>
            <a:t>号</a:t>
          </a:r>
          <a:r>
            <a:rPr lang="en-US" altLang="ja-JP" sz="1600" b="1" kern="100">
              <a:solidFill>
                <a:srgbClr val="000000"/>
              </a:solidFill>
              <a:effectLst/>
              <a:latin typeface="ＭＳ Ｐゴシック" panose="020B0600070205080204" pitchFamily="50" charset="-128"/>
              <a:ea typeface="+mn-ea"/>
              <a:cs typeface="Times New Roman" panose="02020603050405020304" pitchFamily="18" charset="0"/>
            </a:rPr>
            <a:t>-2</a:t>
          </a:r>
          <a:r>
            <a:rPr lang="ja-JP" altLang="en-US" sz="1600" b="1" kern="100">
              <a:solidFill>
                <a:srgbClr val="000000"/>
              </a:solidFill>
              <a:effectLst/>
              <a:latin typeface="ＭＳ Ｐゴシック" panose="020B0600070205080204" pitchFamily="50" charset="-128"/>
              <a:ea typeface="+mn-ea"/>
              <a:cs typeface="Times New Roman" panose="02020603050405020304" pitchFamily="18" charset="0"/>
            </a:rPr>
            <a:t>様式</a:t>
          </a:r>
          <a:r>
            <a:rPr lang="ja-JP" sz="160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の</a:t>
          </a:r>
          <a:r>
            <a:rPr kumimoji="0" lang="ja-JP" altLang="en-US" sz="1600" b="0" i="0" u="none" strike="noStrike" kern="0" cap="none" spc="0" normalizeH="0" baseline="0" noProof="0">
              <a:ln>
                <a:noFill/>
              </a:ln>
              <a:solidFill>
                <a:srgbClr val="FF0000"/>
              </a:solidFill>
              <a:effectLst/>
              <a:uLnTx/>
              <a:uFillTx/>
              <a:latin typeface="HGS創英角ﾎﾟｯﾌﾟ体" panose="040B0A00000000000000" pitchFamily="50" charset="-128"/>
              <a:ea typeface="HGS創英角ﾎﾟｯﾌﾟ体" panose="040B0A00000000000000" pitchFamily="50" charset="-128"/>
              <a:cs typeface="+mn-cs"/>
            </a:rPr>
            <a:t>Ｂ</a:t>
          </a:r>
          <a:r>
            <a:rPr lang="ja-JP" altLang="en-US" sz="160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（助成対象額）欄</a:t>
          </a:r>
          <a:r>
            <a:rPr lang="ja-JP" sz="160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へ</a:t>
          </a:r>
          <a:r>
            <a:rPr lang="ja-JP" altLang="en-US" sz="1600" b="1" kern="100">
              <a:solidFill>
                <a:srgbClr val="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記入</a:t>
          </a:r>
          <a:endParaRPr lang="ja-JP" sz="1600" b="1" kern="100">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678656</xdr:colOff>
      <xdr:row>0</xdr:row>
      <xdr:rowOff>241860</xdr:rowOff>
    </xdr:from>
    <xdr:to>
      <xdr:col>6</xdr:col>
      <xdr:colOff>460687</xdr:colOff>
      <xdr:row>2</xdr:row>
      <xdr:rowOff>14630</xdr:rowOff>
    </xdr:to>
    <xdr:sp macro="" textlink="">
      <xdr:nvSpPr>
        <xdr:cNvPr id="2" name="角丸四角形 19">
          <a:extLst>
            <a:ext uri="{FF2B5EF4-FFF2-40B4-BE49-F238E27FC236}">
              <a16:creationId xmlns:a16="http://schemas.microsoft.com/office/drawing/2014/main" id="{4CF01980-39F2-4C04-B2BA-AC702D0C54C4}"/>
            </a:ext>
          </a:extLst>
        </xdr:cNvPr>
        <xdr:cNvSpPr/>
      </xdr:nvSpPr>
      <xdr:spPr>
        <a:xfrm>
          <a:off x="3123406" y="238685"/>
          <a:ext cx="2245831" cy="630020"/>
        </a:xfrm>
        <a:prstGeom prst="roundRect">
          <a:avLst/>
        </a:prstGeom>
        <a:noFill/>
        <a:ln w="31750">
          <a:solidFill>
            <a:srgbClr val="C00000"/>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ja-JP" altLang="en-US"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a:t>
          </a:r>
          <a:r>
            <a:rPr lang="ja-JP" altLang="en-US" sz="2400" b="1" kern="100">
              <a:ln>
                <a:noFill/>
              </a:ln>
              <a:solidFill>
                <a:srgbClr val="000000"/>
              </a:solidFill>
              <a:effectLst>
                <a:outerShdw blurRad="38100" dist="19050" dir="2700000" algn="tl">
                  <a:schemeClr val="dk1">
                    <a:alpha val="40000"/>
                  </a:schemeClr>
                </a:outerShdw>
              </a:effectLst>
              <a:latin typeface="HG丸ｺﾞｼｯｸM-PRO" panose="020F0600000000000000" pitchFamily="50" charset="-128"/>
              <a:ea typeface="HG丸ｺﾞｼｯｸM-PRO" panose="020F0600000000000000" pitchFamily="50" charset="-128"/>
              <a:cs typeface="Times New Roman" panose="02020603050405020304" pitchFamily="18" charset="0"/>
            </a:rPr>
            <a:t>⑥</a:t>
          </a:r>
          <a:r>
            <a:rPr lang="ja-JP" altLang="en-US"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a:t>
          </a:r>
          <a:endParaRPr lang="en-US" altLang="ja-JP"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endParaRPr>
        </a:p>
      </xdr:txBody>
    </xdr:sp>
    <xdr:clientData/>
  </xdr:twoCellAnchor>
  <xdr:twoCellAnchor>
    <xdr:from>
      <xdr:col>13</xdr:col>
      <xdr:colOff>869205</xdr:colOff>
      <xdr:row>3</xdr:row>
      <xdr:rowOff>245535</xdr:rowOff>
    </xdr:from>
    <xdr:to>
      <xdr:col>14</xdr:col>
      <xdr:colOff>862853</xdr:colOff>
      <xdr:row>6</xdr:row>
      <xdr:rowOff>1</xdr:rowOff>
    </xdr:to>
    <xdr:sp macro="" textlink="">
      <xdr:nvSpPr>
        <xdr:cNvPr id="3" name="正方形/長方形 2">
          <a:extLst>
            <a:ext uri="{FF2B5EF4-FFF2-40B4-BE49-F238E27FC236}">
              <a16:creationId xmlns:a16="http://schemas.microsoft.com/office/drawing/2014/main" id="{14AB7885-614C-4FA3-AA7B-EF484A3FE0E8}"/>
            </a:ext>
          </a:extLst>
        </xdr:cNvPr>
        <xdr:cNvSpPr/>
      </xdr:nvSpPr>
      <xdr:spPr>
        <a:xfrm>
          <a:off x="11457830" y="1264710"/>
          <a:ext cx="819148" cy="764116"/>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762000</xdr:colOff>
      <xdr:row>4</xdr:row>
      <xdr:rowOff>128058</xdr:rowOff>
    </xdr:from>
    <xdr:to>
      <xdr:col>14</xdr:col>
      <xdr:colOff>412751</xdr:colOff>
      <xdr:row>5</xdr:row>
      <xdr:rowOff>325172</xdr:rowOff>
    </xdr:to>
    <xdr:sp macro="" textlink="">
      <xdr:nvSpPr>
        <xdr:cNvPr id="4" name="楕円 3">
          <a:extLst>
            <a:ext uri="{FF2B5EF4-FFF2-40B4-BE49-F238E27FC236}">
              <a16:creationId xmlns:a16="http://schemas.microsoft.com/office/drawing/2014/main" id="{E424036B-013D-4DEF-AB96-66C268ED0972}"/>
            </a:ext>
          </a:extLst>
        </xdr:cNvPr>
        <xdr:cNvSpPr/>
      </xdr:nvSpPr>
      <xdr:spPr>
        <a:xfrm>
          <a:off x="11401425" y="1401233"/>
          <a:ext cx="466726" cy="447939"/>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ＭＳ Ｐゴシック" panose="020B0600070205080204" pitchFamily="50" charset="-128"/>
              <a:ea typeface="ＭＳ Ｐゴシック" panose="020B0600070205080204" pitchFamily="50" charset="-128"/>
            </a:rPr>
            <a:t>①</a:t>
          </a:r>
        </a:p>
      </xdr:txBody>
    </xdr:sp>
    <xdr:clientData/>
  </xdr:twoCellAnchor>
  <xdr:twoCellAnchor>
    <xdr:from>
      <xdr:col>8</xdr:col>
      <xdr:colOff>13607</xdr:colOff>
      <xdr:row>10</xdr:row>
      <xdr:rowOff>0</xdr:rowOff>
    </xdr:from>
    <xdr:to>
      <xdr:col>12</xdr:col>
      <xdr:colOff>4837</xdr:colOff>
      <xdr:row>10</xdr:row>
      <xdr:rowOff>409575</xdr:rowOff>
    </xdr:to>
    <xdr:sp macro="" textlink="">
      <xdr:nvSpPr>
        <xdr:cNvPr id="5" name="正方形/長方形 4">
          <a:extLst>
            <a:ext uri="{FF2B5EF4-FFF2-40B4-BE49-F238E27FC236}">
              <a16:creationId xmlns:a16="http://schemas.microsoft.com/office/drawing/2014/main" id="{B107EDF9-0E67-4AE5-B1FF-08B596A02CF7}"/>
            </a:ext>
          </a:extLst>
        </xdr:cNvPr>
        <xdr:cNvSpPr/>
      </xdr:nvSpPr>
      <xdr:spPr>
        <a:xfrm>
          <a:off x="6554107" y="3543300"/>
          <a:ext cx="3274180" cy="406400"/>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740149</xdr:colOff>
      <xdr:row>9</xdr:row>
      <xdr:rowOff>407459</xdr:rowOff>
    </xdr:from>
    <xdr:to>
      <xdr:col>9</xdr:col>
      <xdr:colOff>484888</xdr:colOff>
      <xdr:row>10</xdr:row>
      <xdr:rowOff>417248</xdr:rowOff>
    </xdr:to>
    <xdr:sp macro="" textlink="">
      <xdr:nvSpPr>
        <xdr:cNvPr id="6" name="楕円 5">
          <a:extLst>
            <a:ext uri="{FF2B5EF4-FFF2-40B4-BE49-F238E27FC236}">
              <a16:creationId xmlns:a16="http://schemas.microsoft.com/office/drawing/2014/main" id="{CB20695D-9E42-482F-83CE-9287689E6F1B}"/>
            </a:ext>
          </a:extLst>
        </xdr:cNvPr>
        <xdr:cNvSpPr/>
      </xdr:nvSpPr>
      <xdr:spPr>
        <a:xfrm>
          <a:off x="7283824" y="3506259"/>
          <a:ext cx="567064" cy="454289"/>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ＭＳ Ｐゴシック" panose="020B0600070205080204" pitchFamily="50" charset="-128"/>
              <a:ea typeface="ＭＳ Ｐゴシック" panose="020B0600070205080204" pitchFamily="50" charset="-128"/>
            </a:rPr>
            <a:t>②</a:t>
          </a:r>
        </a:p>
      </xdr:txBody>
    </xdr:sp>
    <xdr:clientData/>
  </xdr:twoCellAnchor>
  <xdr:twoCellAnchor>
    <xdr:from>
      <xdr:col>4</xdr:col>
      <xdr:colOff>31750</xdr:colOff>
      <xdr:row>15</xdr:row>
      <xdr:rowOff>1</xdr:rowOff>
    </xdr:from>
    <xdr:to>
      <xdr:col>4</xdr:col>
      <xdr:colOff>878417</xdr:colOff>
      <xdr:row>16</xdr:row>
      <xdr:rowOff>497418</xdr:rowOff>
    </xdr:to>
    <xdr:sp macro="" textlink="">
      <xdr:nvSpPr>
        <xdr:cNvPr id="7" name="正方形/長方形 6">
          <a:extLst>
            <a:ext uri="{FF2B5EF4-FFF2-40B4-BE49-F238E27FC236}">
              <a16:creationId xmlns:a16="http://schemas.microsoft.com/office/drawing/2014/main" id="{4D7590BF-61B9-4017-9F35-392B0D51B61E}"/>
            </a:ext>
          </a:extLst>
        </xdr:cNvPr>
        <xdr:cNvSpPr/>
      </xdr:nvSpPr>
      <xdr:spPr>
        <a:xfrm>
          <a:off x="3295650" y="4972051"/>
          <a:ext cx="792692" cy="973667"/>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718422</xdr:colOff>
      <xdr:row>14</xdr:row>
      <xdr:rowOff>74083</xdr:rowOff>
    </xdr:from>
    <xdr:to>
      <xdr:col>4</xdr:col>
      <xdr:colOff>385840</xdr:colOff>
      <xdr:row>15</xdr:row>
      <xdr:rowOff>331522</xdr:rowOff>
    </xdr:to>
    <xdr:sp macro="" textlink="">
      <xdr:nvSpPr>
        <xdr:cNvPr id="8" name="楕円 7">
          <a:extLst>
            <a:ext uri="{FF2B5EF4-FFF2-40B4-BE49-F238E27FC236}">
              <a16:creationId xmlns:a16="http://schemas.microsoft.com/office/drawing/2014/main" id="{A32DE2E6-44AC-443D-86E1-297E8F2664B8}"/>
            </a:ext>
          </a:extLst>
        </xdr:cNvPr>
        <xdr:cNvSpPr/>
      </xdr:nvSpPr>
      <xdr:spPr>
        <a:xfrm>
          <a:off x="3163172" y="4874683"/>
          <a:ext cx="492918" cy="432064"/>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ＭＳ Ｐゴシック" panose="020B0600070205080204" pitchFamily="50" charset="-128"/>
              <a:ea typeface="ＭＳ Ｐゴシック" panose="020B0600070205080204" pitchFamily="50" charset="-128"/>
            </a:rPr>
            <a:t>③</a:t>
          </a:r>
        </a:p>
      </xdr:txBody>
    </xdr:sp>
    <xdr:clientData/>
  </xdr:twoCellAnchor>
  <xdr:twoCellAnchor>
    <xdr:from>
      <xdr:col>4</xdr:col>
      <xdr:colOff>0</xdr:colOff>
      <xdr:row>23</xdr:row>
      <xdr:rowOff>0</xdr:rowOff>
    </xdr:from>
    <xdr:to>
      <xdr:col>5</xdr:col>
      <xdr:colOff>14318</xdr:colOff>
      <xdr:row>23</xdr:row>
      <xdr:rowOff>486834</xdr:rowOff>
    </xdr:to>
    <xdr:sp macro="" textlink="">
      <xdr:nvSpPr>
        <xdr:cNvPr id="9" name="正方形/長方形 8">
          <a:extLst>
            <a:ext uri="{FF2B5EF4-FFF2-40B4-BE49-F238E27FC236}">
              <a16:creationId xmlns:a16="http://schemas.microsoft.com/office/drawing/2014/main" id="{9CEE0E47-430C-46B2-A839-7D0DC948975C}"/>
            </a:ext>
          </a:extLst>
        </xdr:cNvPr>
        <xdr:cNvSpPr/>
      </xdr:nvSpPr>
      <xdr:spPr>
        <a:xfrm>
          <a:off x="3267075" y="8401050"/>
          <a:ext cx="830293" cy="483659"/>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730251</xdr:colOff>
      <xdr:row>22</xdr:row>
      <xdr:rowOff>447115</xdr:rowOff>
    </xdr:from>
    <xdr:to>
      <xdr:col>4</xdr:col>
      <xdr:colOff>424750</xdr:colOff>
      <xdr:row>23</xdr:row>
      <xdr:rowOff>374230</xdr:rowOff>
    </xdr:to>
    <xdr:sp macro="" textlink="">
      <xdr:nvSpPr>
        <xdr:cNvPr id="10" name="楕円 9">
          <a:extLst>
            <a:ext uri="{FF2B5EF4-FFF2-40B4-BE49-F238E27FC236}">
              <a16:creationId xmlns:a16="http://schemas.microsoft.com/office/drawing/2014/main" id="{4100A7C5-B1D7-442A-9B9E-4CC2A7E1BDE8}"/>
            </a:ext>
          </a:extLst>
        </xdr:cNvPr>
        <xdr:cNvSpPr/>
      </xdr:nvSpPr>
      <xdr:spPr>
        <a:xfrm>
          <a:off x="3181351" y="8336990"/>
          <a:ext cx="513649" cy="435115"/>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ＭＳ Ｐゴシック" panose="020B0600070205080204" pitchFamily="50" charset="-128"/>
              <a:ea typeface="ＭＳ Ｐゴシック" panose="020B0600070205080204" pitchFamily="50" charset="-128"/>
            </a:rPr>
            <a:t>⑤</a:t>
          </a:r>
        </a:p>
      </xdr:txBody>
    </xdr:sp>
    <xdr:clientData/>
  </xdr:twoCellAnchor>
  <xdr:twoCellAnchor>
    <xdr:from>
      <xdr:col>1</xdr:col>
      <xdr:colOff>677332</xdr:colOff>
      <xdr:row>9</xdr:row>
      <xdr:rowOff>56030</xdr:rowOff>
    </xdr:from>
    <xdr:to>
      <xdr:col>6</xdr:col>
      <xdr:colOff>621241</xdr:colOff>
      <xdr:row>10</xdr:row>
      <xdr:rowOff>259293</xdr:rowOff>
    </xdr:to>
    <xdr:sp macro="" textlink="">
      <xdr:nvSpPr>
        <xdr:cNvPr id="11" name="線吹き出し 1 (枠付き) 17">
          <a:extLst>
            <a:ext uri="{FF2B5EF4-FFF2-40B4-BE49-F238E27FC236}">
              <a16:creationId xmlns:a16="http://schemas.microsoft.com/office/drawing/2014/main" id="{AB10F992-C6E0-40E1-806B-E243FF52FE47}"/>
            </a:ext>
          </a:extLst>
        </xdr:cNvPr>
        <xdr:cNvSpPr/>
      </xdr:nvSpPr>
      <xdr:spPr>
        <a:xfrm>
          <a:off x="1340907" y="3151655"/>
          <a:ext cx="4182534" cy="647763"/>
        </a:xfrm>
        <a:prstGeom prst="borderCallout1">
          <a:avLst>
            <a:gd name="adj1" fmla="val 99576"/>
            <a:gd name="adj2" fmla="val 100219"/>
            <a:gd name="adj3" fmla="val 142056"/>
            <a:gd name="adj4" fmla="val 65643"/>
          </a:avLst>
        </a:prstGeom>
        <a:solidFill>
          <a:srgbClr val="E9FFE7"/>
        </a:solidFill>
        <a:ln w="38100" cap="flat" cmpd="sng" algn="ctr">
          <a:solidFill>
            <a:srgbClr val="548235"/>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400" b="1">
              <a:effectLst/>
              <a:latin typeface="ＭＳ Ｐゴシック" panose="020B0600070205080204" pitchFamily="50" charset="-128"/>
              <a:ea typeface="ＭＳ Ｐゴシック" panose="020B0600070205080204" pitchFamily="50" charset="-128"/>
              <a:cs typeface="+mn-cs"/>
            </a:rPr>
            <a:t>この額と転居後（</a:t>
          </a:r>
          <a:r>
            <a:rPr lang="ja-JP" altLang="en-US" sz="1400" b="1">
              <a:solidFill>
                <a:srgbClr val="7030A0"/>
              </a:solidFill>
              <a:effectLst/>
              <a:latin typeface="ＭＳ Ｐゴシック" panose="020B0600070205080204" pitchFamily="50" charset="-128"/>
              <a:ea typeface="ＭＳ Ｐゴシック" panose="020B0600070205080204" pitchFamily="50" charset="-128"/>
              <a:cs typeface="+mn-cs"/>
            </a:rPr>
            <a:t>★</a:t>
          </a:r>
          <a:r>
            <a:rPr lang="ja-JP" altLang="ja-JP" sz="1400" b="1">
              <a:effectLst/>
              <a:latin typeface="ＭＳ Ｐゴシック" panose="020B0600070205080204" pitchFamily="50" charset="-128"/>
              <a:ea typeface="ＭＳ Ｐゴシック" panose="020B0600070205080204" pitchFamily="50" charset="-128"/>
              <a:cs typeface="+mn-cs"/>
            </a:rPr>
            <a:t>）の同欄額を合算し、</a:t>
          </a:r>
          <a:endParaRPr lang="en-US" altLang="ja-JP" sz="1400" b="1">
            <a:effectLst/>
            <a:latin typeface="ＭＳ Ｐゴシック" panose="020B0600070205080204" pitchFamily="50" charset="-128"/>
            <a:ea typeface="ＭＳ Ｐゴシック" panose="020B0600070205080204" pitchFamily="50" charset="-128"/>
            <a:cs typeface="+mn-cs"/>
          </a:endParaRPr>
        </a:p>
        <a:p>
          <a:r>
            <a:rPr lang="ja-JP" altLang="en-US" sz="1400" b="1">
              <a:effectLst/>
              <a:latin typeface="ＭＳ Ｐゴシック" panose="020B0600070205080204" pitchFamily="50" charset="-128"/>
              <a:ea typeface="+mn-ea"/>
              <a:cs typeface="+mn-cs"/>
            </a:rPr>
            <a:t>ウ・第</a:t>
          </a:r>
          <a:r>
            <a:rPr lang="en-US" altLang="ja-JP" sz="1400" b="1">
              <a:effectLst/>
              <a:latin typeface="ＭＳ Ｐゴシック" panose="020B0600070205080204" pitchFamily="50" charset="-128"/>
              <a:ea typeface="+mn-ea"/>
              <a:cs typeface="+mn-cs"/>
            </a:rPr>
            <a:t>1</a:t>
          </a:r>
          <a:r>
            <a:rPr lang="ja-JP" altLang="en-US" sz="1400" b="1">
              <a:effectLst/>
              <a:latin typeface="ＭＳ Ｐゴシック" panose="020B0600070205080204" pitchFamily="50" charset="-128"/>
              <a:ea typeface="+mn-ea"/>
              <a:cs typeface="+mn-cs"/>
            </a:rPr>
            <a:t>号</a:t>
          </a:r>
          <a:r>
            <a:rPr lang="en-US" altLang="ja-JP" sz="1400" b="1">
              <a:effectLst/>
              <a:latin typeface="ＭＳ Ｐゴシック" panose="020B0600070205080204" pitchFamily="50" charset="-128"/>
              <a:ea typeface="+mn-ea"/>
              <a:cs typeface="+mn-cs"/>
            </a:rPr>
            <a:t>-2</a:t>
          </a:r>
          <a:r>
            <a:rPr lang="ja-JP" altLang="en-US" sz="1400" b="1">
              <a:effectLst/>
              <a:latin typeface="ＭＳ Ｐゴシック" panose="020B0600070205080204" pitchFamily="50" charset="-128"/>
              <a:ea typeface="+mn-ea"/>
              <a:cs typeface="+mn-cs"/>
            </a:rPr>
            <a:t>様式</a:t>
          </a:r>
          <a:r>
            <a:rPr lang="ja-JP" altLang="ja-JP" sz="1400" b="1">
              <a:effectLst/>
              <a:latin typeface="ＭＳ Ｐゴシック" panose="020B0600070205080204" pitchFamily="50" charset="-128"/>
              <a:ea typeface="ＭＳ Ｐゴシック" panose="020B0600070205080204" pitchFamily="50" charset="-128"/>
              <a:cs typeface="+mn-cs"/>
            </a:rPr>
            <a:t>の</a:t>
          </a:r>
          <a:r>
            <a:rPr lang="ja-JP" altLang="en-US" sz="1400" b="0">
              <a:solidFill>
                <a:srgbClr val="FF0000"/>
              </a:solidFill>
              <a:effectLst/>
              <a:latin typeface="HGS創英角ﾎﾟｯﾌﾟ体" panose="040B0A00000000000000" pitchFamily="50" charset="-128"/>
              <a:ea typeface="HGS創英角ﾎﾟｯﾌﾟ体" panose="040B0A00000000000000" pitchFamily="50" charset="-128"/>
              <a:cs typeface="+mn-cs"/>
            </a:rPr>
            <a:t>Ｂ</a:t>
          </a:r>
          <a:r>
            <a:rPr lang="ja-JP" altLang="ja-JP" sz="1400" b="1">
              <a:effectLst/>
              <a:latin typeface="ＭＳ Ｐゴシック" panose="020B0600070205080204" pitchFamily="50" charset="-128"/>
              <a:ea typeface="ＭＳ Ｐゴシック" panose="020B0600070205080204" pitchFamily="50" charset="-128"/>
              <a:cs typeface="+mn-cs"/>
            </a:rPr>
            <a:t>（助成対象額）欄へ記入</a:t>
          </a:r>
          <a:endParaRPr lang="ja-JP" altLang="ja-JP" sz="14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31999</xdr:colOff>
      <xdr:row>10</xdr:row>
      <xdr:rowOff>422774</xdr:rowOff>
    </xdr:from>
    <xdr:to>
      <xdr:col>5</xdr:col>
      <xdr:colOff>11454</xdr:colOff>
      <xdr:row>11</xdr:row>
      <xdr:rowOff>417979</xdr:rowOff>
    </xdr:to>
    <xdr:sp macro="" textlink="">
      <xdr:nvSpPr>
        <xdr:cNvPr id="12" name="正方形/長方形 11">
          <a:extLst>
            <a:ext uri="{FF2B5EF4-FFF2-40B4-BE49-F238E27FC236}">
              <a16:creationId xmlns:a16="http://schemas.microsoft.com/office/drawing/2014/main" id="{B6C7D391-5917-4559-BA33-1B0552C76B34}"/>
            </a:ext>
          </a:extLst>
        </xdr:cNvPr>
        <xdr:cNvSpPr/>
      </xdr:nvSpPr>
      <xdr:spPr>
        <a:xfrm>
          <a:off x="2476749" y="3969249"/>
          <a:ext cx="1617755" cy="439705"/>
        </a:xfrm>
        <a:prstGeom prst="rect">
          <a:avLst/>
        </a:prstGeom>
        <a:noFill/>
        <a:ln w="47625">
          <a:solidFill>
            <a:srgbClr val="548235"/>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462643</xdr:colOff>
      <xdr:row>24</xdr:row>
      <xdr:rowOff>47874</xdr:rowOff>
    </xdr:from>
    <xdr:to>
      <xdr:col>6</xdr:col>
      <xdr:colOff>506639</xdr:colOff>
      <xdr:row>24</xdr:row>
      <xdr:rowOff>505073</xdr:rowOff>
    </xdr:to>
    <xdr:sp macro="" textlink="">
      <xdr:nvSpPr>
        <xdr:cNvPr id="13" name="正方形/長方形 12">
          <a:extLst>
            <a:ext uri="{FF2B5EF4-FFF2-40B4-BE49-F238E27FC236}">
              <a16:creationId xmlns:a16="http://schemas.microsoft.com/office/drawing/2014/main" id="{6C088A79-C7C6-476E-9772-F6018AE56F3D}"/>
            </a:ext>
          </a:extLst>
        </xdr:cNvPr>
        <xdr:cNvSpPr/>
      </xdr:nvSpPr>
      <xdr:spPr>
        <a:xfrm>
          <a:off x="465818" y="8960099"/>
          <a:ext cx="4943021" cy="457199"/>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360134</xdr:colOff>
      <xdr:row>23</xdr:row>
      <xdr:rowOff>455840</xdr:rowOff>
    </xdr:from>
    <xdr:to>
      <xdr:col>1</xdr:col>
      <xdr:colOff>184186</xdr:colOff>
      <xdr:row>24</xdr:row>
      <xdr:rowOff>379300</xdr:rowOff>
    </xdr:to>
    <xdr:sp macro="" textlink="">
      <xdr:nvSpPr>
        <xdr:cNvPr id="14" name="楕円 13">
          <a:extLst>
            <a:ext uri="{FF2B5EF4-FFF2-40B4-BE49-F238E27FC236}">
              <a16:creationId xmlns:a16="http://schemas.microsoft.com/office/drawing/2014/main" id="{A1D1D181-DD8B-470D-82C9-598F9152A626}"/>
            </a:ext>
          </a:extLst>
        </xdr:cNvPr>
        <xdr:cNvSpPr/>
      </xdr:nvSpPr>
      <xdr:spPr>
        <a:xfrm>
          <a:off x="360134" y="8856890"/>
          <a:ext cx="487627" cy="437810"/>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ＭＳ Ｐゴシック" panose="020B0600070205080204" pitchFamily="50" charset="-128"/>
              <a:ea typeface="ＭＳ Ｐゴシック" panose="020B0600070205080204" pitchFamily="50" charset="-128"/>
            </a:rPr>
            <a:t>④</a:t>
          </a:r>
        </a:p>
      </xdr:txBody>
    </xdr:sp>
    <xdr:clientData/>
  </xdr:twoCellAnchor>
  <xdr:twoCellAnchor>
    <xdr:from>
      <xdr:col>5</xdr:col>
      <xdr:colOff>182470</xdr:colOff>
      <xdr:row>15</xdr:row>
      <xdr:rowOff>326572</xdr:rowOff>
    </xdr:from>
    <xdr:to>
      <xdr:col>13</xdr:col>
      <xdr:colOff>769258</xdr:colOff>
      <xdr:row>23</xdr:row>
      <xdr:rowOff>445860</xdr:rowOff>
    </xdr:to>
    <xdr:sp macro="" textlink="">
      <xdr:nvSpPr>
        <xdr:cNvPr id="15" name="線吹き出し 1 (枠付き) 17">
          <a:extLst>
            <a:ext uri="{FF2B5EF4-FFF2-40B4-BE49-F238E27FC236}">
              <a16:creationId xmlns:a16="http://schemas.microsoft.com/office/drawing/2014/main" id="{D93EFCD6-D91F-49A0-9BD1-47AF1358B6CB}"/>
            </a:ext>
          </a:extLst>
        </xdr:cNvPr>
        <xdr:cNvSpPr/>
      </xdr:nvSpPr>
      <xdr:spPr>
        <a:xfrm>
          <a:off x="4265520" y="5298622"/>
          <a:ext cx="7146338" cy="3551463"/>
        </a:xfrm>
        <a:prstGeom prst="borderCallout1">
          <a:avLst>
            <a:gd name="adj1" fmla="val -326"/>
            <a:gd name="adj2" fmla="val 99957"/>
            <a:gd name="adj3" fmla="val 1182"/>
            <a:gd name="adj4" fmla="val 100197"/>
          </a:avLst>
        </a:prstGeom>
        <a:solidFill>
          <a:srgbClr val="FFEBEB"/>
        </a:solidFill>
        <a:ln w="38100" cap="flat" cmpd="sng" algn="ctr">
          <a:solidFill>
            <a:srgbClr val="B01010"/>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400" b="1" i="1" u="sng"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記入時の注意点</a:t>
          </a:r>
          <a:endParaRPr lang="en-US" altLang="ja-JP" sz="1400" b="1" i="1" u="sng"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lgn="l">
            <a:spcAft>
              <a:spcPts val="0"/>
            </a:spcAft>
          </a:pPr>
          <a:r>
            <a:rPr lang="ja-JP" altLang="en-US" sz="1400" b="1" kern="100">
              <a:solidFill>
                <a:srgbClr val="FF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①</a:t>
          </a:r>
          <a:r>
            <a:rPr lang="ja-JP" altLang="en-US" sz="1400" b="1"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枝番号を記入すること（</a:t>
          </a:r>
          <a:r>
            <a:rPr lang="ja-JP" altLang="en-US" sz="1400" b="1" u="sng"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転居前：</a:t>
          </a:r>
          <a:r>
            <a:rPr kumimoji="1" lang="en-US" altLang="ja-JP" sz="1400" b="1" u="sng">
              <a:effectLst/>
              <a:latin typeface="ＭＳ Ｐゴシック" panose="020B0600070205080204" pitchFamily="50" charset="-128"/>
              <a:ea typeface="ＭＳ Ｐゴシック" panose="020B0600070205080204" pitchFamily="50" charset="-128"/>
              <a:cs typeface="+mn-cs"/>
            </a:rPr>
            <a:t>〔-1〕</a:t>
          </a:r>
          <a:r>
            <a:rPr kumimoji="1" lang="ja-JP" altLang="en-US" sz="1400" b="1" u="sng">
              <a:effectLst/>
              <a:latin typeface="ＭＳ Ｐゴシック" panose="020B0600070205080204" pitchFamily="50" charset="-128"/>
              <a:ea typeface="ＭＳ Ｐゴシック" panose="020B0600070205080204" pitchFamily="50" charset="-128"/>
              <a:cs typeface="+mn-cs"/>
            </a:rPr>
            <a:t>　</a:t>
          </a:r>
          <a:r>
            <a:rPr kumimoji="1" lang="ja-JP" altLang="en-US" sz="1400" b="1">
              <a:effectLst/>
              <a:latin typeface="ＭＳ Ｐゴシック" panose="020B0600070205080204" pitchFamily="50" charset="-128"/>
              <a:ea typeface="ＭＳ Ｐゴシック" panose="020B0600070205080204" pitchFamily="50" charset="-128"/>
              <a:cs typeface="+mn-cs"/>
            </a:rPr>
            <a:t>転居後：</a:t>
          </a:r>
          <a:r>
            <a:rPr kumimoji="1" lang="en-US" altLang="ja-JP" sz="1400" b="1">
              <a:effectLst/>
              <a:latin typeface="ＭＳ Ｐゴシック" panose="020B0600070205080204" pitchFamily="50" charset="-128"/>
              <a:ea typeface="ＭＳ Ｐゴシック" panose="020B0600070205080204" pitchFamily="50" charset="-128"/>
              <a:cs typeface="+mn-cs"/>
            </a:rPr>
            <a:t>〔-</a:t>
          </a:r>
          <a:r>
            <a:rPr kumimoji="1" lang="ja-JP" altLang="en-US" sz="1400" b="1">
              <a:effectLst/>
              <a:latin typeface="ＭＳ Ｐゴシック" panose="020B0600070205080204" pitchFamily="50" charset="-128"/>
              <a:ea typeface="ＭＳ Ｐゴシック" panose="020B0600070205080204" pitchFamily="50" charset="-128"/>
              <a:cs typeface="+mn-cs"/>
            </a:rPr>
            <a:t>２</a:t>
          </a:r>
          <a:r>
            <a:rPr kumimoji="1" lang="en-US" altLang="ja-JP" sz="1400" b="1">
              <a:effectLst/>
              <a:latin typeface="ＭＳ Ｐゴシック" panose="020B0600070205080204" pitchFamily="50" charset="-128"/>
              <a:ea typeface="ＭＳ Ｐゴシック" panose="020B0600070205080204" pitchFamily="50" charset="-128"/>
              <a:cs typeface="+mn-cs"/>
            </a:rPr>
            <a:t>〕</a:t>
          </a:r>
          <a:r>
            <a:rPr kumimoji="1" lang="ja-JP" altLang="ja-JP" sz="1400" b="1">
              <a:effectLst/>
              <a:latin typeface="ＭＳ Ｐゴシック" panose="020B0600070205080204" pitchFamily="50" charset="-128"/>
              <a:ea typeface="ＭＳ Ｐゴシック" panose="020B0600070205080204" pitchFamily="50" charset="-128"/>
              <a:cs typeface="+mn-cs"/>
            </a:rPr>
            <a:t>　</a:t>
          </a:r>
          <a:r>
            <a:rPr kumimoji="1" lang="ja-JP" altLang="en-US" sz="1400" b="1">
              <a:effectLst/>
              <a:latin typeface="ＭＳ Ｐゴシック" panose="020B0600070205080204" pitchFamily="50" charset="-128"/>
              <a:ea typeface="ＭＳ Ｐゴシック" panose="020B0600070205080204" pitchFamily="50" charset="-128"/>
              <a:cs typeface="+mn-cs"/>
            </a:rPr>
            <a:t>）</a:t>
          </a:r>
          <a:endParaRPr kumimoji="1" lang="en-US" altLang="ja-JP" sz="1400" b="1">
            <a:effectLst/>
            <a:latin typeface="ＭＳ Ｐゴシック" panose="020B0600070205080204" pitchFamily="50" charset="-128"/>
            <a:ea typeface="ＭＳ Ｐゴシック" panose="020B0600070205080204" pitchFamily="50" charset="-128"/>
            <a:cs typeface="+mn-cs"/>
          </a:endParaRPr>
        </a:p>
        <a:p>
          <a:pPr algn="l">
            <a:spcAft>
              <a:spcPts val="0"/>
            </a:spcAft>
          </a:pPr>
          <a:r>
            <a:rPr kumimoji="1" lang="ja-JP" altLang="en-US" sz="1400" b="1" kern="100">
              <a:solidFill>
                <a:srgbClr val="FF00FF"/>
              </a:solidFill>
              <a:effectLst/>
              <a:latin typeface="ＭＳ Ｐゴシック" panose="020B0600070205080204" pitchFamily="50" charset="-128"/>
              <a:ea typeface="ＭＳ Ｐゴシック" panose="020B0600070205080204" pitchFamily="50" charset="-128"/>
              <a:cs typeface="+mn-cs"/>
            </a:rPr>
            <a:t>②</a:t>
          </a:r>
          <a:r>
            <a:rPr kumimoji="1" lang="ja-JP" altLang="en-US"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助成期間の終了日は原則、転居後の住民票の前日になる</a:t>
          </a:r>
          <a:endParaRPr kumimoji="1" lang="en-US" altLang="ja-JP"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algn="l">
            <a:spcAft>
              <a:spcPts val="0"/>
            </a:spcAft>
          </a:pPr>
          <a:r>
            <a:rPr lang="ja-JP" altLang="en-US" sz="1400" b="1"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r>
            <a:rPr lang="en-US" altLang="ja-JP" sz="1400" b="1"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1400" b="1"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住定日（転居日・転入日）の前日</a:t>
          </a:r>
          <a:r>
            <a:rPr lang="en-US" altLang="ja-JP" sz="1400" b="1"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p>
        <a:p>
          <a:pPr algn="l">
            <a:spcAft>
              <a:spcPts val="0"/>
            </a:spcAft>
          </a:pPr>
          <a:r>
            <a:rPr lang="ja-JP" altLang="en-US" sz="1400" b="1" kern="100">
              <a:solidFill>
                <a:srgbClr val="FF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③</a:t>
          </a:r>
          <a:r>
            <a:rPr lang="ja-JP" altLang="en-US" sz="1400" b="1"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月の途中で転居した場合、当該月は日割り計算にて賃料・共益費を算出</a:t>
          </a:r>
          <a:endParaRPr lang="en-US" altLang="ja-JP" sz="1400" b="1"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lgn="l">
            <a:spcAft>
              <a:spcPts val="0"/>
            </a:spcAft>
          </a:pPr>
          <a:r>
            <a:rPr lang="ja-JP" altLang="en-US" sz="1400" b="1"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r>
            <a:rPr lang="ja-JP" altLang="en-US" sz="1400" b="1" kern="100" baseline="0">
              <a:solidFill>
                <a:sysClr val="windowText" lastClr="000000"/>
              </a:solidFill>
              <a:effectLst/>
              <a:latin typeface="ＭＳ Ｐゴシック" panose="020B0600070205080204" pitchFamily="50" charset="-128"/>
              <a:ea typeface="+mn-ea"/>
              <a:cs typeface="Times New Roman" panose="02020603050405020304" pitchFamily="18" charset="0"/>
            </a:rPr>
            <a:t> 実際に支払った額＞日割り計算額　⇒　日割り計算額　 を記入</a:t>
          </a:r>
          <a:endParaRPr lang="en-US" altLang="ja-JP" sz="1400" b="1" kern="100" baseline="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lgn="l">
            <a:spcAft>
              <a:spcPts val="0"/>
            </a:spcAft>
          </a:pPr>
          <a:r>
            <a:rPr lang="ja-JP" altLang="en-US" sz="1400" b="1" kern="100" baseline="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r>
            <a:rPr kumimoji="0" lang="ja-JP" altLang="en-US" sz="14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mn-ea"/>
              <a:cs typeface="Times New Roman" panose="02020603050405020304" pitchFamily="18" charset="0"/>
            </a:rPr>
            <a:t>実際に支払った額＜日割り計算額　⇒　実際の支払額　 を記入</a:t>
          </a:r>
          <a:endParaRPr kumimoji="0" lang="en-US" altLang="ja-JP" sz="14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lgn="l">
            <a:spcAft>
              <a:spcPts val="0"/>
            </a:spcAft>
          </a:pPr>
          <a:r>
            <a:rPr kumimoji="0" lang="ja-JP" altLang="en-US" sz="14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  </a:t>
          </a:r>
          <a:r>
            <a:rPr kumimoji="0" lang="en-US" altLang="ja-JP" sz="1400" b="1" i="0" u="none" strike="noStrike" kern="1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a:t>
          </a:r>
          <a:r>
            <a:rPr kumimoji="0" lang="ja-JP" altLang="en-US" sz="1400" b="1" i="0" u="none" strike="noStrike" kern="1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計算時は様式に添付の</a:t>
          </a:r>
          <a:r>
            <a:rPr kumimoji="0" lang="ja-JP" altLang="en-US" sz="1400" b="1" i="0" u="sng" strike="noStrike" kern="1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「日割り計算シート」</a:t>
          </a:r>
          <a:r>
            <a:rPr kumimoji="0" lang="ja-JP" altLang="en-US" sz="1400" b="1" i="0" u="none" strike="noStrike" kern="100" cap="none" spc="0" normalizeH="0" baseline="0" noProof="0">
              <a:ln>
                <a:noFill/>
              </a:ln>
              <a:solidFill>
                <a:srgbClr val="FF0000"/>
              </a:solidFill>
              <a:effectLst/>
              <a:uLnTx/>
              <a:uFillTx/>
              <a:latin typeface="ＭＳ Ｐゴシック" panose="020B0600070205080204" pitchFamily="50" charset="-128"/>
              <a:ea typeface="+mn-ea"/>
              <a:cs typeface="Times New Roman" panose="02020603050405020304" pitchFamily="18" charset="0"/>
            </a:rPr>
            <a:t>を使用すること</a:t>
          </a:r>
          <a:endParaRPr kumimoji="0" lang="en-US" altLang="ja-JP" sz="1400" b="1" i="0" u="none" strike="noStrike" kern="100" cap="none" spc="0" normalizeH="0" baseline="0" noProof="0">
            <a:ln>
              <a:noFill/>
            </a:ln>
            <a:solidFill>
              <a:srgbClr val="FF0000"/>
            </a:solidFill>
            <a:effectLst/>
            <a:uLnTx/>
            <a:uFillTx/>
            <a:latin typeface="ＭＳ Ｐゴシック" panose="020B0600070205080204" pitchFamily="50" charset="-128"/>
            <a:ea typeface="+mn-ea"/>
            <a:cs typeface="Times New Roman" panose="02020603050405020304" pitchFamily="18" charset="0"/>
          </a:endParaRPr>
        </a:p>
        <a:p>
          <a:pPr algn="l">
            <a:spcAft>
              <a:spcPts val="0"/>
            </a:spcAft>
          </a:pPr>
          <a:r>
            <a:rPr kumimoji="0" lang="ja-JP" altLang="en-US" sz="1400" b="1" i="0" u="none" strike="noStrike" kern="100" cap="none" spc="0" normalizeH="0" baseline="0" noProof="0">
              <a:ln>
                <a:noFill/>
              </a:ln>
              <a:solidFill>
                <a:srgbClr val="FF0000"/>
              </a:solidFill>
              <a:effectLst/>
              <a:uLnTx/>
              <a:uFillTx/>
              <a:latin typeface="ＭＳ Ｐゴシック" panose="020B0600070205080204" pitchFamily="50" charset="-128"/>
              <a:ea typeface="+mn-ea"/>
              <a:cs typeface="Times New Roman" panose="02020603050405020304" pitchFamily="18" charset="0"/>
            </a:rPr>
            <a:t>　　（３２</a:t>
          </a:r>
          <a:r>
            <a:rPr kumimoji="0" lang="en-US" altLang="ja-JP" sz="1400" b="1" i="0" u="none" strike="noStrike" kern="100" cap="none" spc="0" normalizeH="0" baseline="0" noProof="0">
              <a:ln>
                <a:noFill/>
              </a:ln>
              <a:solidFill>
                <a:srgbClr val="FF0000"/>
              </a:solidFill>
              <a:effectLst/>
              <a:uLnTx/>
              <a:uFillTx/>
              <a:latin typeface="ＭＳ Ｐゴシック" panose="020B0600070205080204" pitchFamily="50" charset="-128"/>
              <a:ea typeface="+mn-ea"/>
              <a:cs typeface="Times New Roman" panose="02020603050405020304" pitchFamily="18" charset="0"/>
            </a:rPr>
            <a:t>p</a:t>
          </a:r>
          <a:r>
            <a:rPr kumimoji="0" lang="ja-JP" altLang="en-US" sz="1400" b="1" i="0" u="none" strike="noStrike" kern="100" cap="none" spc="0" normalizeH="0" baseline="0" noProof="0">
              <a:ln>
                <a:noFill/>
              </a:ln>
              <a:solidFill>
                <a:srgbClr val="FF0000"/>
              </a:solidFill>
              <a:effectLst/>
              <a:uLnTx/>
              <a:uFillTx/>
              <a:latin typeface="ＭＳ Ｐゴシック" panose="020B0600070205080204" pitchFamily="50" charset="-128"/>
              <a:ea typeface="+mn-ea"/>
              <a:cs typeface="Times New Roman" panose="02020603050405020304" pitchFamily="18" charset="0"/>
            </a:rPr>
            <a:t>・参考５ 参照）</a:t>
          </a:r>
          <a:endParaRPr kumimoji="0" lang="en-US" altLang="ja-JP" sz="1400" b="1" i="0" u="none" strike="noStrike" kern="1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lgn="l">
            <a:spcAft>
              <a:spcPts val="0"/>
            </a:spcAft>
          </a:pPr>
          <a:r>
            <a:rPr kumimoji="0" lang="ja-JP" altLang="en-US" sz="1400" b="1" i="0" u="none" strike="noStrike" kern="100" cap="none" spc="0" normalizeH="0" baseline="0" noProof="0">
              <a:ln>
                <a:noFill/>
              </a:ln>
              <a:solidFill>
                <a:srgbClr val="FF00FF"/>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④</a:t>
          </a:r>
          <a:r>
            <a:rPr kumimoji="0" lang="ja-JP" altLang="en-US" sz="14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年度の途中で助成を終了する場合、下部備考欄にその理由を記入すること</a:t>
          </a:r>
          <a:endParaRPr kumimoji="0" lang="en-US" altLang="ja-JP" sz="14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lgn="l">
            <a:spcAft>
              <a:spcPts val="0"/>
            </a:spcAft>
          </a:pPr>
          <a:r>
            <a:rPr kumimoji="0" lang="ja-JP" altLang="en-US" sz="14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　　（〇月〇日付転居・退去・退職・助成対象外事業所に異動　等）</a:t>
          </a:r>
          <a:endParaRPr kumimoji="0" lang="en-US" altLang="ja-JP" sz="14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lgn="l">
            <a:spcAft>
              <a:spcPts val="0"/>
            </a:spcAft>
          </a:pPr>
          <a:r>
            <a:rPr kumimoji="0" lang="ja-JP" altLang="en-US" sz="1400" b="1" i="0" u="none" strike="noStrike" kern="100" cap="none" spc="0" normalizeH="0" baseline="0" noProof="0">
              <a:ln>
                <a:noFill/>
              </a:ln>
              <a:solidFill>
                <a:srgbClr val="FF00FF"/>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⑤</a:t>
          </a:r>
          <a:r>
            <a:rPr kumimoji="0" lang="ja-JP" altLang="en-US" sz="14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転居後と合算した額が</a:t>
          </a:r>
          <a:r>
            <a:rPr kumimoji="0" lang="en-US" altLang="ja-JP" sz="14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41,000</a:t>
          </a:r>
          <a:r>
            <a:rPr kumimoji="0" lang="ja-JP" altLang="en-US" sz="14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円を超過する場合には財団まで連絡すること</a:t>
          </a:r>
        </a:p>
      </xdr:txBody>
    </xdr:sp>
    <xdr:clientData/>
  </xdr:twoCellAnchor>
  <xdr:twoCellAnchor>
    <xdr:from>
      <xdr:col>14</xdr:col>
      <xdr:colOff>3470</xdr:colOff>
      <xdr:row>30</xdr:row>
      <xdr:rowOff>13608</xdr:rowOff>
    </xdr:from>
    <xdr:to>
      <xdr:col>15</xdr:col>
      <xdr:colOff>3468</xdr:colOff>
      <xdr:row>32</xdr:row>
      <xdr:rowOff>0</xdr:rowOff>
    </xdr:to>
    <xdr:sp macro="" textlink="">
      <xdr:nvSpPr>
        <xdr:cNvPr id="16" name="正方形/長方形 15">
          <a:extLst>
            <a:ext uri="{FF2B5EF4-FFF2-40B4-BE49-F238E27FC236}">
              <a16:creationId xmlns:a16="http://schemas.microsoft.com/office/drawing/2014/main" id="{0BEEFFA6-3870-40AD-9619-D946479413E4}"/>
            </a:ext>
          </a:extLst>
        </xdr:cNvPr>
        <xdr:cNvSpPr/>
      </xdr:nvSpPr>
      <xdr:spPr>
        <a:xfrm>
          <a:off x="11465220" y="10954658"/>
          <a:ext cx="812505" cy="742042"/>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683533</xdr:colOff>
      <xdr:row>30</xdr:row>
      <xdr:rowOff>101298</xdr:rowOff>
    </xdr:from>
    <xdr:to>
      <xdr:col>14</xdr:col>
      <xdr:colOff>341427</xdr:colOff>
      <xdr:row>31</xdr:row>
      <xdr:rowOff>311112</xdr:rowOff>
    </xdr:to>
    <xdr:sp macro="" textlink="">
      <xdr:nvSpPr>
        <xdr:cNvPr id="17" name="楕円 16">
          <a:extLst>
            <a:ext uri="{FF2B5EF4-FFF2-40B4-BE49-F238E27FC236}">
              <a16:creationId xmlns:a16="http://schemas.microsoft.com/office/drawing/2014/main" id="{BB5523A1-B19B-4CB9-8591-FC71E28A963E}"/>
            </a:ext>
          </a:extLst>
        </xdr:cNvPr>
        <xdr:cNvSpPr/>
      </xdr:nvSpPr>
      <xdr:spPr>
        <a:xfrm>
          <a:off x="11322958" y="11048698"/>
          <a:ext cx="477044" cy="457464"/>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ＭＳ Ｐゴシック" panose="020B0600070205080204" pitchFamily="50" charset="-128"/>
              <a:ea typeface="ＭＳ Ｐゴシック" panose="020B0600070205080204" pitchFamily="50" charset="-128"/>
            </a:rPr>
            <a:t>①</a:t>
          </a:r>
        </a:p>
      </xdr:txBody>
    </xdr:sp>
    <xdr:clientData/>
  </xdr:twoCellAnchor>
  <xdr:twoCellAnchor>
    <xdr:from>
      <xdr:col>8</xdr:col>
      <xdr:colOff>27214</xdr:colOff>
      <xdr:row>35</xdr:row>
      <xdr:rowOff>10584</xdr:rowOff>
    </xdr:from>
    <xdr:to>
      <xdr:col>12</xdr:col>
      <xdr:colOff>605</xdr:colOff>
      <xdr:row>35</xdr:row>
      <xdr:rowOff>429684</xdr:rowOff>
    </xdr:to>
    <xdr:sp macro="" textlink="">
      <xdr:nvSpPr>
        <xdr:cNvPr id="18" name="正方形/長方形 17">
          <a:extLst>
            <a:ext uri="{FF2B5EF4-FFF2-40B4-BE49-F238E27FC236}">
              <a16:creationId xmlns:a16="http://schemas.microsoft.com/office/drawing/2014/main" id="{11AC81BA-604C-41A0-BC32-B5BB8FC234D0}"/>
            </a:ext>
          </a:extLst>
        </xdr:cNvPr>
        <xdr:cNvSpPr/>
      </xdr:nvSpPr>
      <xdr:spPr>
        <a:xfrm>
          <a:off x="6574064" y="12770909"/>
          <a:ext cx="3246816" cy="419100"/>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685803</xdr:colOff>
      <xdr:row>32</xdr:row>
      <xdr:rowOff>46569</xdr:rowOff>
    </xdr:from>
    <xdr:to>
      <xdr:col>9</xdr:col>
      <xdr:colOff>356397</xdr:colOff>
      <xdr:row>33</xdr:row>
      <xdr:rowOff>317767</xdr:rowOff>
    </xdr:to>
    <xdr:sp macro="" textlink="">
      <xdr:nvSpPr>
        <xdr:cNvPr id="19" name="楕円 18">
          <a:extLst>
            <a:ext uri="{FF2B5EF4-FFF2-40B4-BE49-F238E27FC236}">
              <a16:creationId xmlns:a16="http://schemas.microsoft.com/office/drawing/2014/main" id="{F518EBB4-464D-4BDA-BC56-C1E124383053}"/>
            </a:ext>
          </a:extLst>
        </xdr:cNvPr>
        <xdr:cNvSpPr/>
      </xdr:nvSpPr>
      <xdr:spPr>
        <a:xfrm>
          <a:off x="7229478" y="11746444"/>
          <a:ext cx="486569" cy="436298"/>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ＭＳ Ｐゴシック" panose="020B0600070205080204" pitchFamily="50" charset="-128"/>
              <a:ea typeface="ＭＳ Ｐゴシック" panose="020B0600070205080204" pitchFamily="50" charset="-128"/>
            </a:rPr>
            <a:t>②</a:t>
          </a:r>
        </a:p>
      </xdr:txBody>
    </xdr:sp>
    <xdr:clientData/>
  </xdr:twoCellAnchor>
  <xdr:twoCellAnchor>
    <xdr:from>
      <xdr:col>8</xdr:col>
      <xdr:colOff>721332</xdr:colOff>
      <xdr:row>34</xdr:row>
      <xdr:rowOff>371929</xdr:rowOff>
    </xdr:from>
    <xdr:to>
      <xdr:col>9</xdr:col>
      <xdr:colOff>454973</xdr:colOff>
      <xdr:row>35</xdr:row>
      <xdr:rowOff>378544</xdr:rowOff>
    </xdr:to>
    <xdr:sp macro="" textlink="">
      <xdr:nvSpPr>
        <xdr:cNvPr id="20" name="楕円 19">
          <a:extLst>
            <a:ext uri="{FF2B5EF4-FFF2-40B4-BE49-F238E27FC236}">
              <a16:creationId xmlns:a16="http://schemas.microsoft.com/office/drawing/2014/main" id="{EE6CD640-CA30-4C9C-AEB7-1C41AE1CEF2E}"/>
            </a:ext>
          </a:extLst>
        </xdr:cNvPr>
        <xdr:cNvSpPr/>
      </xdr:nvSpPr>
      <xdr:spPr>
        <a:xfrm>
          <a:off x="7265007" y="12684579"/>
          <a:ext cx="552791" cy="457465"/>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ＭＳ Ｐゴシック" panose="020B0600070205080204" pitchFamily="50" charset="-128"/>
              <a:ea typeface="ＭＳ Ｐゴシック" panose="020B0600070205080204" pitchFamily="50" charset="-128"/>
            </a:rPr>
            <a:t>③</a:t>
          </a:r>
        </a:p>
      </xdr:txBody>
    </xdr:sp>
    <xdr:clientData/>
  </xdr:twoCellAnchor>
  <xdr:twoCellAnchor>
    <xdr:from>
      <xdr:col>7</xdr:col>
      <xdr:colOff>1</xdr:colOff>
      <xdr:row>32</xdr:row>
      <xdr:rowOff>149412</xdr:rowOff>
    </xdr:from>
    <xdr:to>
      <xdr:col>15</xdr:col>
      <xdr:colOff>4216</xdr:colOff>
      <xdr:row>34</xdr:row>
      <xdr:rowOff>25588</xdr:rowOff>
    </xdr:to>
    <xdr:sp macro="" textlink="">
      <xdr:nvSpPr>
        <xdr:cNvPr id="21" name="正方形/長方形 20">
          <a:extLst>
            <a:ext uri="{FF2B5EF4-FFF2-40B4-BE49-F238E27FC236}">
              <a16:creationId xmlns:a16="http://schemas.microsoft.com/office/drawing/2014/main" id="{1662468A-A3C0-44CD-A539-F70A4118F58D}"/>
            </a:ext>
          </a:extLst>
        </xdr:cNvPr>
        <xdr:cNvSpPr/>
      </xdr:nvSpPr>
      <xdr:spPr>
        <a:xfrm>
          <a:off x="5724526" y="11846112"/>
          <a:ext cx="6553199" cy="498476"/>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xdr:col>
      <xdr:colOff>645583</xdr:colOff>
      <xdr:row>35</xdr:row>
      <xdr:rowOff>74083</xdr:rowOff>
    </xdr:from>
    <xdr:to>
      <xdr:col>6</xdr:col>
      <xdr:colOff>578759</xdr:colOff>
      <xdr:row>36</xdr:row>
      <xdr:rowOff>324231</xdr:rowOff>
    </xdr:to>
    <xdr:sp macro="" textlink="">
      <xdr:nvSpPr>
        <xdr:cNvPr id="22" name="線吹き出し 1 (枠付き) 17">
          <a:extLst>
            <a:ext uri="{FF2B5EF4-FFF2-40B4-BE49-F238E27FC236}">
              <a16:creationId xmlns:a16="http://schemas.microsoft.com/office/drawing/2014/main" id="{6771B4D2-D9AF-4E01-95FF-6D0FBB2F200F}"/>
            </a:ext>
          </a:extLst>
        </xdr:cNvPr>
        <xdr:cNvSpPr/>
      </xdr:nvSpPr>
      <xdr:spPr>
        <a:xfrm>
          <a:off x="1312333" y="12837583"/>
          <a:ext cx="4174976" cy="697823"/>
        </a:xfrm>
        <a:prstGeom prst="borderCallout1">
          <a:avLst>
            <a:gd name="adj1" fmla="val 101217"/>
            <a:gd name="adj2" fmla="val 99489"/>
            <a:gd name="adj3" fmla="val 128581"/>
            <a:gd name="adj4" fmla="val 67163"/>
          </a:avLst>
        </a:prstGeom>
        <a:solidFill>
          <a:srgbClr val="E9FFE7"/>
        </a:solidFill>
        <a:ln w="38100" cap="flat" cmpd="sng" algn="ctr">
          <a:solidFill>
            <a:srgbClr val="548235"/>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600" b="1">
              <a:effectLst/>
              <a:latin typeface="ＭＳ Ｐゴシック" panose="020B0600070205080204" pitchFamily="50" charset="-128"/>
              <a:ea typeface="ＭＳ Ｐゴシック" panose="020B0600070205080204" pitchFamily="50" charset="-128"/>
              <a:cs typeface="+mn-cs"/>
            </a:rPr>
            <a:t>この額と転居前（</a:t>
          </a:r>
          <a:r>
            <a:rPr lang="ja-JP" altLang="en-US" sz="1600" b="1">
              <a:solidFill>
                <a:srgbClr val="0099FF"/>
              </a:solidFill>
              <a:effectLst/>
              <a:latin typeface="ＭＳ Ｐゴシック" panose="020B0600070205080204" pitchFamily="50" charset="-128"/>
              <a:ea typeface="ＭＳ Ｐゴシック" panose="020B0600070205080204" pitchFamily="50" charset="-128"/>
              <a:cs typeface="+mn-cs"/>
            </a:rPr>
            <a:t>☆</a:t>
          </a:r>
          <a:r>
            <a:rPr lang="ja-JP" altLang="ja-JP" sz="1600" b="1">
              <a:effectLst/>
              <a:latin typeface="ＭＳ Ｐゴシック" panose="020B0600070205080204" pitchFamily="50" charset="-128"/>
              <a:ea typeface="ＭＳ Ｐゴシック" panose="020B0600070205080204" pitchFamily="50" charset="-128"/>
              <a:cs typeface="+mn-cs"/>
            </a:rPr>
            <a:t>）の同欄額を合算し、</a:t>
          </a:r>
          <a:endParaRPr lang="en-US" altLang="ja-JP" sz="1600" b="1">
            <a:effectLst/>
            <a:latin typeface="ＭＳ Ｐゴシック" panose="020B0600070205080204" pitchFamily="50" charset="-128"/>
            <a:ea typeface="ＭＳ Ｐゴシック" panose="020B0600070205080204" pitchFamily="50" charset="-128"/>
            <a:cs typeface="+mn-cs"/>
          </a:endParaRPr>
        </a:p>
        <a:p>
          <a:r>
            <a:rPr lang="ja-JP" altLang="en-US" sz="1600" b="1">
              <a:effectLst/>
              <a:latin typeface="ＭＳ Ｐゴシック" panose="020B0600070205080204" pitchFamily="50" charset="-128"/>
              <a:ea typeface="+mn-ea"/>
              <a:cs typeface="+mn-cs"/>
            </a:rPr>
            <a:t>ウ・第</a:t>
          </a:r>
          <a:r>
            <a:rPr lang="en-US" altLang="ja-JP" sz="1600" b="1">
              <a:effectLst/>
              <a:latin typeface="ＭＳ Ｐゴシック" panose="020B0600070205080204" pitchFamily="50" charset="-128"/>
              <a:ea typeface="+mn-ea"/>
              <a:cs typeface="+mn-cs"/>
            </a:rPr>
            <a:t>1</a:t>
          </a:r>
          <a:r>
            <a:rPr lang="ja-JP" altLang="en-US" sz="1600" b="1">
              <a:effectLst/>
              <a:latin typeface="ＭＳ Ｐゴシック" panose="020B0600070205080204" pitchFamily="50" charset="-128"/>
              <a:ea typeface="+mn-ea"/>
              <a:cs typeface="+mn-cs"/>
            </a:rPr>
            <a:t>号</a:t>
          </a:r>
          <a:r>
            <a:rPr lang="en-US" altLang="ja-JP" sz="1600" b="1">
              <a:effectLst/>
              <a:latin typeface="ＭＳ Ｐゴシック" panose="020B0600070205080204" pitchFamily="50" charset="-128"/>
              <a:ea typeface="+mn-ea"/>
              <a:cs typeface="+mn-cs"/>
            </a:rPr>
            <a:t>-2</a:t>
          </a:r>
          <a:r>
            <a:rPr lang="ja-JP" altLang="en-US" sz="1600" b="1">
              <a:effectLst/>
              <a:latin typeface="ＭＳ Ｐゴシック" panose="020B0600070205080204" pitchFamily="50" charset="-128"/>
              <a:ea typeface="+mn-ea"/>
              <a:cs typeface="+mn-cs"/>
            </a:rPr>
            <a:t>様式</a:t>
          </a:r>
          <a:r>
            <a:rPr lang="ja-JP" altLang="ja-JP" sz="1600" b="1">
              <a:effectLst/>
              <a:latin typeface="ＭＳ Ｐゴシック" panose="020B0600070205080204" pitchFamily="50" charset="-128"/>
              <a:ea typeface="ＭＳ Ｐゴシック" panose="020B0600070205080204" pitchFamily="50" charset="-128"/>
              <a:cs typeface="+mn-cs"/>
            </a:rPr>
            <a:t>の</a:t>
          </a:r>
          <a:r>
            <a:rPr kumimoji="0" lang="ja-JP" altLang="en-US" sz="1600" b="0" i="0" u="none" strike="noStrike" kern="0" cap="none" spc="0" normalizeH="0" baseline="0" noProof="0">
              <a:ln>
                <a:noFill/>
              </a:ln>
              <a:solidFill>
                <a:srgbClr val="FF0000"/>
              </a:solidFill>
              <a:effectLst/>
              <a:uLnTx/>
              <a:uFillTx/>
              <a:latin typeface="HGS創英角ﾎﾟｯﾌﾟ体" panose="040B0A00000000000000" pitchFamily="50" charset="-128"/>
              <a:ea typeface="HGS創英角ﾎﾟｯﾌﾟ体" panose="040B0A00000000000000" pitchFamily="50" charset="-128"/>
              <a:cs typeface="+mn-cs"/>
            </a:rPr>
            <a:t>Ｂ</a:t>
          </a:r>
          <a:r>
            <a:rPr lang="ja-JP" altLang="ja-JP" sz="1600" b="1">
              <a:effectLst/>
              <a:latin typeface="ＭＳ Ｐゴシック" panose="020B0600070205080204" pitchFamily="50" charset="-128"/>
              <a:ea typeface="ＭＳ Ｐゴシック" panose="020B0600070205080204" pitchFamily="50" charset="-128"/>
              <a:cs typeface="+mn-cs"/>
            </a:rPr>
            <a:t>（助成対象額）欄へ記入</a:t>
          </a:r>
          <a:endParaRPr lang="ja-JP" altLang="ja-JP" sz="16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1866</xdr:colOff>
      <xdr:row>36</xdr:row>
      <xdr:rowOff>416920</xdr:rowOff>
    </xdr:from>
    <xdr:to>
      <xdr:col>4</xdr:col>
      <xdr:colOff>866586</xdr:colOff>
      <xdr:row>37</xdr:row>
      <xdr:rowOff>412125</xdr:rowOff>
    </xdr:to>
    <xdr:sp macro="" textlink="">
      <xdr:nvSpPr>
        <xdr:cNvPr id="23" name="正方形/長方形 22">
          <a:extLst>
            <a:ext uri="{FF2B5EF4-FFF2-40B4-BE49-F238E27FC236}">
              <a16:creationId xmlns:a16="http://schemas.microsoft.com/office/drawing/2014/main" id="{B1035436-D91A-48C4-A123-1058C8036484}"/>
            </a:ext>
          </a:extLst>
        </xdr:cNvPr>
        <xdr:cNvSpPr/>
      </xdr:nvSpPr>
      <xdr:spPr>
        <a:xfrm>
          <a:off x="2449791" y="13628095"/>
          <a:ext cx="1639420" cy="439705"/>
        </a:xfrm>
        <a:prstGeom prst="rect">
          <a:avLst/>
        </a:prstGeom>
        <a:noFill/>
        <a:ln w="47625">
          <a:solidFill>
            <a:srgbClr val="548235"/>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867834</xdr:colOff>
      <xdr:row>41</xdr:row>
      <xdr:rowOff>1</xdr:rowOff>
    </xdr:from>
    <xdr:to>
      <xdr:col>4</xdr:col>
      <xdr:colOff>878417</xdr:colOff>
      <xdr:row>42</xdr:row>
      <xdr:rowOff>497418</xdr:rowOff>
    </xdr:to>
    <xdr:sp macro="" textlink="">
      <xdr:nvSpPr>
        <xdr:cNvPr id="24" name="正方形/長方形 23">
          <a:extLst>
            <a:ext uri="{FF2B5EF4-FFF2-40B4-BE49-F238E27FC236}">
              <a16:creationId xmlns:a16="http://schemas.microsoft.com/office/drawing/2014/main" id="{6653761C-EB83-483D-89ED-7DDBE4E356FA}"/>
            </a:ext>
          </a:extLst>
        </xdr:cNvPr>
        <xdr:cNvSpPr/>
      </xdr:nvSpPr>
      <xdr:spPr>
        <a:xfrm>
          <a:off x="3264959" y="14525626"/>
          <a:ext cx="823383" cy="1021292"/>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702221</xdr:colOff>
      <xdr:row>40</xdr:row>
      <xdr:rowOff>73664</xdr:rowOff>
    </xdr:from>
    <xdr:to>
      <xdr:col>4</xdr:col>
      <xdr:colOff>372815</xdr:colOff>
      <xdr:row>41</xdr:row>
      <xdr:rowOff>334278</xdr:rowOff>
    </xdr:to>
    <xdr:sp macro="" textlink="">
      <xdr:nvSpPr>
        <xdr:cNvPr id="25" name="楕円 24">
          <a:extLst>
            <a:ext uri="{FF2B5EF4-FFF2-40B4-BE49-F238E27FC236}">
              <a16:creationId xmlns:a16="http://schemas.microsoft.com/office/drawing/2014/main" id="{FB3845D0-3670-4DA5-9C91-D56CDAD4A4B3}"/>
            </a:ext>
          </a:extLst>
        </xdr:cNvPr>
        <xdr:cNvSpPr/>
      </xdr:nvSpPr>
      <xdr:spPr>
        <a:xfrm>
          <a:off x="3150146" y="14427839"/>
          <a:ext cx="486569" cy="428889"/>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ＭＳ Ｐゴシック" panose="020B0600070205080204" pitchFamily="50" charset="-128"/>
              <a:ea typeface="ＭＳ Ｐゴシック" panose="020B0600070205080204" pitchFamily="50" charset="-128"/>
            </a:rPr>
            <a:t>④</a:t>
          </a:r>
        </a:p>
      </xdr:txBody>
    </xdr:sp>
    <xdr:clientData/>
  </xdr:twoCellAnchor>
  <xdr:twoCellAnchor>
    <xdr:from>
      <xdr:col>0</xdr:col>
      <xdr:colOff>81643</xdr:colOff>
      <xdr:row>42</xdr:row>
      <xdr:rowOff>517071</xdr:rowOff>
    </xdr:from>
    <xdr:to>
      <xdr:col>2</xdr:col>
      <xdr:colOff>18553</xdr:colOff>
      <xdr:row>44</xdr:row>
      <xdr:rowOff>407987</xdr:rowOff>
    </xdr:to>
    <xdr:sp macro="" textlink="">
      <xdr:nvSpPr>
        <xdr:cNvPr id="26" name="正方形/長方形 25">
          <a:extLst>
            <a:ext uri="{FF2B5EF4-FFF2-40B4-BE49-F238E27FC236}">
              <a16:creationId xmlns:a16="http://schemas.microsoft.com/office/drawing/2014/main" id="{F2732704-AC66-4543-A3D0-4818C3A6A8F6}"/>
            </a:ext>
          </a:extLst>
        </xdr:cNvPr>
        <xdr:cNvSpPr/>
      </xdr:nvSpPr>
      <xdr:spPr>
        <a:xfrm>
          <a:off x="84818" y="15566571"/>
          <a:ext cx="1562510" cy="589416"/>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559574</xdr:colOff>
      <xdr:row>43</xdr:row>
      <xdr:rowOff>53229</xdr:rowOff>
    </xdr:from>
    <xdr:to>
      <xdr:col>1</xdr:col>
      <xdr:colOff>397136</xdr:colOff>
      <xdr:row>44</xdr:row>
      <xdr:rowOff>396936</xdr:rowOff>
    </xdr:to>
    <xdr:sp macro="" textlink="">
      <xdr:nvSpPr>
        <xdr:cNvPr id="27" name="楕円 26">
          <a:extLst>
            <a:ext uri="{FF2B5EF4-FFF2-40B4-BE49-F238E27FC236}">
              <a16:creationId xmlns:a16="http://schemas.microsoft.com/office/drawing/2014/main" id="{42A92CF8-CC3B-4E07-9C7F-44267D430BEC}"/>
            </a:ext>
          </a:extLst>
        </xdr:cNvPr>
        <xdr:cNvSpPr/>
      </xdr:nvSpPr>
      <xdr:spPr>
        <a:xfrm>
          <a:off x="562749" y="15623429"/>
          <a:ext cx="501137" cy="518332"/>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ＭＳ Ｐゴシック" panose="020B0600070205080204" pitchFamily="50" charset="-128"/>
              <a:ea typeface="ＭＳ Ｐゴシック" panose="020B0600070205080204" pitchFamily="50" charset="-128"/>
            </a:rPr>
            <a:t>⑤</a:t>
          </a:r>
        </a:p>
      </xdr:txBody>
    </xdr:sp>
    <xdr:clientData/>
  </xdr:twoCellAnchor>
  <xdr:twoCellAnchor>
    <xdr:from>
      <xdr:col>6</xdr:col>
      <xdr:colOff>40594</xdr:colOff>
      <xdr:row>43</xdr:row>
      <xdr:rowOff>68036</xdr:rowOff>
    </xdr:from>
    <xdr:to>
      <xdr:col>13</xdr:col>
      <xdr:colOff>769258</xdr:colOff>
      <xdr:row>50</xdr:row>
      <xdr:rowOff>326572</xdr:rowOff>
    </xdr:to>
    <xdr:sp macro="" textlink="">
      <xdr:nvSpPr>
        <xdr:cNvPr id="28" name="線吹き出し 1 (枠付き) 17">
          <a:extLst>
            <a:ext uri="{FF2B5EF4-FFF2-40B4-BE49-F238E27FC236}">
              <a16:creationId xmlns:a16="http://schemas.microsoft.com/office/drawing/2014/main" id="{1E1A6857-249C-4C51-83E9-09D9CD1390F6}"/>
            </a:ext>
          </a:extLst>
        </xdr:cNvPr>
        <xdr:cNvSpPr/>
      </xdr:nvSpPr>
      <xdr:spPr>
        <a:xfrm>
          <a:off x="4945969" y="15638236"/>
          <a:ext cx="6465889" cy="3604986"/>
        </a:xfrm>
        <a:prstGeom prst="borderCallout1">
          <a:avLst>
            <a:gd name="adj1" fmla="val 354"/>
            <a:gd name="adj2" fmla="val 100275"/>
            <a:gd name="adj3" fmla="val -880"/>
            <a:gd name="adj4" fmla="val 100046"/>
          </a:avLst>
        </a:prstGeom>
        <a:solidFill>
          <a:srgbClr val="FFEBEB"/>
        </a:solidFill>
        <a:ln w="38100" cap="flat" cmpd="sng" algn="ctr">
          <a:solidFill>
            <a:srgbClr val="9A3126"/>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algn="l">
            <a:spcAft>
              <a:spcPts val="0"/>
            </a:spcAft>
          </a:pPr>
          <a:r>
            <a:rPr lang="ja-JP" altLang="en-US" sz="1400" b="1" i="1" u="sng"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記入時の注意点</a:t>
          </a:r>
        </a:p>
        <a:p>
          <a:pPr algn="l">
            <a:spcAft>
              <a:spcPts val="0"/>
            </a:spcAft>
          </a:pPr>
          <a:r>
            <a:rPr lang="ja-JP" altLang="en-US" sz="1400" b="1" kern="100">
              <a:solidFill>
                <a:srgbClr val="FF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①</a:t>
          </a:r>
          <a:r>
            <a:rPr lang="ja-JP" altLang="en-US" sz="1400" b="1"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枝番号を記入すること（転居前：</a:t>
          </a:r>
          <a:r>
            <a:rPr kumimoji="1" lang="en-US" altLang="ja-JP" sz="1400" b="1">
              <a:effectLst/>
              <a:latin typeface="ＭＳ Ｐゴシック" panose="020B0600070205080204" pitchFamily="50" charset="-128"/>
              <a:ea typeface="ＭＳ Ｐゴシック" panose="020B0600070205080204" pitchFamily="50" charset="-128"/>
              <a:cs typeface="+mn-cs"/>
            </a:rPr>
            <a:t>〔-1〕</a:t>
          </a:r>
          <a:r>
            <a:rPr kumimoji="1" lang="ja-JP" altLang="en-US" sz="1400" b="1">
              <a:effectLst/>
              <a:latin typeface="ＭＳ Ｐゴシック" panose="020B0600070205080204" pitchFamily="50" charset="-128"/>
              <a:ea typeface="ＭＳ Ｐゴシック" panose="020B0600070205080204" pitchFamily="50" charset="-128"/>
              <a:cs typeface="+mn-cs"/>
            </a:rPr>
            <a:t>　</a:t>
          </a:r>
          <a:r>
            <a:rPr kumimoji="1" lang="ja-JP" altLang="en-US" sz="1400" b="1" u="sng">
              <a:effectLst/>
              <a:latin typeface="ＭＳ Ｐゴシック" panose="020B0600070205080204" pitchFamily="50" charset="-128"/>
              <a:ea typeface="ＭＳ Ｐゴシック" panose="020B0600070205080204" pitchFamily="50" charset="-128"/>
              <a:cs typeface="+mn-cs"/>
            </a:rPr>
            <a:t>転居後：</a:t>
          </a:r>
          <a:r>
            <a:rPr kumimoji="1" lang="en-US" altLang="ja-JP" sz="1400" b="1" u="sng">
              <a:effectLst/>
              <a:latin typeface="ＭＳ Ｐゴシック" panose="020B0600070205080204" pitchFamily="50" charset="-128"/>
              <a:ea typeface="ＭＳ Ｐゴシック" panose="020B0600070205080204" pitchFamily="50" charset="-128"/>
              <a:cs typeface="+mn-cs"/>
            </a:rPr>
            <a:t>〔-</a:t>
          </a:r>
          <a:r>
            <a:rPr kumimoji="1" lang="ja-JP" altLang="en-US" sz="1400" b="1" u="sng">
              <a:effectLst/>
              <a:latin typeface="ＭＳ Ｐゴシック" panose="020B0600070205080204" pitchFamily="50" charset="-128"/>
              <a:ea typeface="ＭＳ Ｐゴシック" panose="020B0600070205080204" pitchFamily="50" charset="-128"/>
              <a:cs typeface="+mn-cs"/>
            </a:rPr>
            <a:t>２</a:t>
          </a:r>
          <a:r>
            <a:rPr kumimoji="1" lang="en-US" altLang="ja-JP" sz="1400" b="1" u="sng">
              <a:effectLst/>
              <a:latin typeface="ＭＳ Ｐゴシック" panose="020B0600070205080204" pitchFamily="50" charset="-128"/>
              <a:ea typeface="ＭＳ Ｐゴシック" panose="020B0600070205080204" pitchFamily="50" charset="-128"/>
              <a:cs typeface="+mn-cs"/>
            </a:rPr>
            <a:t>〕</a:t>
          </a:r>
          <a:r>
            <a:rPr kumimoji="1" lang="ja-JP" altLang="ja-JP" sz="1400" b="1" u="sng">
              <a:effectLst/>
              <a:latin typeface="ＭＳ Ｐゴシック" panose="020B0600070205080204" pitchFamily="50" charset="-128"/>
              <a:ea typeface="ＭＳ Ｐゴシック" panose="020B0600070205080204" pitchFamily="50" charset="-128"/>
              <a:cs typeface="+mn-cs"/>
            </a:rPr>
            <a:t>　</a:t>
          </a:r>
          <a:r>
            <a:rPr kumimoji="1" lang="ja-JP" altLang="en-US" sz="1400" b="1">
              <a:effectLst/>
              <a:latin typeface="ＭＳ Ｐゴシック" panose="020B0600070205080204" pitchFamily="50" charset="-128"/>
              <a:ea typeface="ＭＳ Ｐゴシック" panose="020B0600070205080204" pitchFamily="50" charset="-128"/>
              <a:cs typeface="+mn-cs"/>
            </a:rPr>
            <a:t>）</a:t>
          </a:r>
          <a:endParaRPr kumimoji="1" lang="en-US" altLang="ja-JP" sz="1400" b="1">
            <a:effectLst/>
            <a:latin typeface="ＭＳ Ｐゴシック" panose="020B0600070205080204" pitchFamily="50" charset="-128"/>
            <a:ea typeface="ＭＳ Ｐゴシック" panose="020B0600070205080204" pitchFamily="50" charset="-128"/>
            <a:cs typeface="+mn-cs"/>
          </a:endParaRPr>
        </a:p>
        <a:p>
          <a:pPr algn="l">
            <a:spcAft>
              <a:spcPts val="0"/>
            </a:spcAft>
          </a:pPr>
          <a:r>
            <a:rPr kumimoji="0" lang="ja-JP" altLang="en-US" sz="1400" b="1" i="0" u="none" strike="noStrike" kern="100" cap="none" spc="0" normalizeH="0" baseline="0" noProof="0">
              <a:ln>
                <a:noFill/>
              </a:ln>
              <a:solidFill>
                <a:srgbClr val="FF00FF"/>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②</a:t>
          </a:r>
          <a:r>
            <a:rPr kumimoji="0" lang="ja-JP" altLang="en-US" sz="14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転居先住所が未確定の場合、宿舎住所は「未定」とし、</a:t>
          </a:r>
          <a:endParaRPr kumimoji="0" lang="en-US" altLang="ja-JP" sz="14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lgn="l">
            <a:spcAft>
              <a:spcPts val="0"/>
            </a:spcAft>
          </a:pPr>
          <a:r>
            <a:rPr kumimoji="0" lang="ja-JP" altLang="en-US" sz="14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　賃料等は概算にて算出</a:t>
          </a:r>
          <a:endParaRPr kumimoji="1" lang="en-US" altLang="ja-JP" sz="1400" b="1">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algn="l">
            <a:spcAft>
              <a:spcPts val="0"/>
            </a:spcAft>
          </a:pPr>
          <a:r>
            <a:rPr kumimoji="1" lang="ja-JP" altLang="en-US" sz="1400" b="1" kern="100">
              <a:solidFill>
                <a:srgbClr val="FF00FF"/>
              </a:solidFill>
              <a:effectLst/>
              <a:latin typeface="ＭＳ Ｐゴシック" panose="020B0600070205080204" pitchFamily="50" charset="-128"/>
              <a:ea typeface="ＭＳ Ｐゴシック" panose="020B0600070205080204" pitchFamily="50" charset="-128"/>
              <a:cs typeface="+mn-cs"/>
            </a:rPr>
            <a:t>③</a:t>
          </a:r>
          <a:r>
            <a:rPr kumimoji="1" lang="ja-JP" altLang="en-US"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助成期間の開始日は原則、転居後の住民票の住定日になる</a:t>
          </a:r>
          <a:endParaRPr kumimoji="1" lang="en-US" altLang="ja-JP"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algn="l">
            <a:spcAft>
              <a:spcPts val="0"/>
            </a:spcAft>
          </a:pPr>
          <a:r>
            <a:rPr lang="ja-JP" altLang="en-US" sz="1400" b="1" kern="100">
              <a:solidFill>
                <a:srgbClr val="FF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r>
            <a:rPr lang="en-US" altLang="ja-JP" sz="1400" b="1"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1400" b="1"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転居前と助成期間が重複することは無いので注意</a:t>
          </a:r>
          <a:endParaRPr lang="en-US" altLang="ja-JP" sz="1400" b="1"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lgn="l">
            <a:spcAft>
              <a:spcPts val="0"/>
            </a:spcAft>
          </a:pPr>
          <a:r>
            <a:rPr kumimoji="0" lang="ja-JP" altLang="en-US" sz="1400" b="1" i="0" u="none" strike="noStrike" kern="100" cap="none" spc="0" normalizeH="0" baseline="0" noProof="0">
              <a:ln>
                <a:noFill/>
              </a:ln>
              <a:solidFill>
                <a:srgbClr val="FF00FF"/>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④</a:t>
          </a:r>
          <a:r>
            <a:rPr kumimoji="0" lang="ja-JP" altLang="en-US" sz="14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上記（転居前）記入例同様日割りにて算出すること</a:t>
          </a:r>
          <a:endParaRPr kumimoji="0" lang="en-US" altLang="ja-JP" sz="14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lgn="l">
            <a:spcAft>
              <a:spcPts val="0"/>
            </a:spcAft>
          </a:pPr>
          <a:r>
            <a:rPr kumimoji="0" lang="ja-JP" altLang="en-US" sz="14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　 </a:t>
          </a:r>
          <a:r>
            <a:rPr kumimoji="0" lang="en-US" altLang="ja-JP" sz="1400" b="1" i="0" u="none" strike="noStrike" kern="1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a:t>
          </a:r>
          <a:r>
            <a:rPr kumimoji="0" lang="ja-JP" altLang="en-US" sz="1400" b="1" i="0" u="none" strike="noStrike" kern="1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計算時は様式に添付の</a:t>
          </a:r>
          <a:r>
            <a:rPr kumimoji="0" lang="ja-JP" altLang="en-US" sz="1400" b="1" i="0" u="sng" strike="noStrike" kern="1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「日割り計算シート」</a:t>
          </a:r>
          <a:r>
            <a:rPr kumimoji="0" lang="ja-JP" altLang="en-US" sz="1400" b="1" i="0" u="none" strike="noStrike" kern="100" cap="none" spc="0" normalizeH="0" baseline="0" noProof="0">
              <a:ln>
                <a:noFill/>
              </a:ln>
              <a:solidFill>
                <a:srgbClr val="FF0000"/>
              </a:solidFill>
              <a:effectLst/>
              <a:uLnTx/>
              <a:uFillTx/>
              <a:latin typeface="ＭＳ Ｐゴシック" panose="020B0600070205080204" pitchFamily="50" charset="-128"/>
              <a:ea typeface="+mn-ea"/>
              <a:cs typeface="Times New Roman" panose="02020603050405020304" pitchFamily="18" charset="0"/>
            </a:rPr>
            <a:t>を使用すること</a:t>
          </a:r>
          <a:endParaRPr kumimoji="0" lang="en-US" altLang="ja-JP" sz="1400" b="1" i="0" u="none" strike="noStrike" kern="100" cap="none" spc="0" normalizeH="0" baseline="0" noProof="0">
            <a:ln>
              <a:noFill/>
            </a:ln>
            <a:solidFill>
              <a:srgbClr val="FF0000"/>
            </a:solidFill>
            <a:effectLst/>
            <a:uLnTx/>
            <a:uFillTx/>
            <a:latin typeface="ＭＳ Ｐゴシック" panose="020B0600070205080204" pitchFamily="50" charset="-128"/>
            <a:ea typeface="+mn-ea"/>
            <a:cs typeface="Times New Roman" panose="02020603050405020304" pitchFamily="18" charset="0"/>
          </a:endParaRPr>
        </a:p>
        <a:p>
          <a:pPr algn="l">
            <a:spcAft>
              <a:spcPts val="0"/>
            </a:spcAft>
          </a:pPr>
          <a:r>
            <a:rPr kumimoji="0" lang="ja-JP" altLang="en-US" sz="1400" b="1" i="0" u="none" strike="noStrike" kern="100" cap="none" spc="0" normalizeH="0" baseline="0" noProof="0">
              <a:ln>
                <a:noFill/>
              </a:ln>
              <a:solidFill>
                <a:srgbClr val="FF0000"/>
              </a:solidFill>
              <a:effectLst/>
              <a:uLnTx/>
              <a:uFillTx/>
              <a:latin typeface="ＭＳ Ｐゴシック" panose="020B0600070205080204" pitchFamily="50" charset="-128"/>
              <a:ea typeface="+mn-ea"/>
              <a:cs typeface="Times New Roman" panose="02020603050405020304" pitchFamily="18" charset="0"/>
            </a:rPr>
            <a:t>　　（３２</a:t>
          </a:r>
          <a:r>
            <a:rPr kumimoji="0" lang="en-US" altLang="ja-JP" sz="1400" b="1" i="0" u="none" strike="noStrike" kern="100" cap="none" spc="0" normalizeH="0" baseline="0" noProof="0">
              <a:ln>
                <a:noFill/>
              </a:ln>
              <a:solidFill>
                <a:srgbClr val="FF0000"/>
              </a:solidFill>
              <a:effectLst/>
              <a:uLnTx/>
              <a:uFillTx/>
              <a:latin typeface="ＭＳ Ｐゴシック" panose="020B0600070205080204" pitchFamily="50" charset="-128"/>
              <a:ea typeface="+mn-ea"/>
              <a:cs typeface="Times New Roman" panose="02020603050405020304" pitchFamily="18" charset="0"/>
            </a:rPr>
            <a:t>p</a:t>
          </a:r>
          <a:r>
            <a:rPr kumimoji="0" lang="ja-JP" altLang="en-US" sz="1400" b="1" i="0" u="none" strike="noStrike" kern="100" cap="none" spc="0" normalizeH="0" baseline="0" noProof="0">
              <a:ln>
                <a:noFill/>
              </a:ln>
              <a:solidFill>
                <a:srgbClr val="FF0000"/>
              </a:solidFill>
              <a:effectLst/>
              <a:uLnTx/>
              <a:uFillTx/>
              <a:latin typeface="ＭＳ Ｐゴシック" panose="020B0600070205080204" pitchFamily="50" charset="-128"/>
              <a:ea typeface="+mn-ea"/>
              <a:cs typeface="Times New Roman" panose="02020603050405020304" pitchFamily="18" charset="0"/>
            </a:rPr>
            <a:t>・参考５ 参照）</a:t>
          </a:r>
          <a:endParaRPr kumimoji="0" lang="en-US" altLang="ja-JP" sz="1400" b="1" i="0" u="none" strike="noStrike" kern="1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lgn="l">
            <a:spcAft>
              <a:spcPts val="0"/>
            </a:spcAft>
          </a:pPr>
          <a:r>
            <a:rPr kumimoji="0" lang="ja-JP" altLang="en-US" sz="1400" b="1" i="0" u="none" strike="noStrike" kern="100" cap="none" spc="0" normalizeH="0" baseline="0" noProof="0">
              <a:ln>
                <a:noFill/>
              </a:ln>
              <a:solidFill>
                <a:srgbClr val="FF00FF"/>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⑤</a:t>
          </a:r>
          <a:r>
            <a:rPr kumimoji="0" lang="ja-JP" altLang="en-US" sz="14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転居先の礼金等が発生し、法人負担である場合は記入すること</a:t>
          </a:r>
          <a:endParaRPr kumimoji="0" lang="en-US" altLang="ja-JP" sz="14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100" cap="none" spc="0" normalizeH="0" baseline="0" noProof="0">
              <a:ln>
                <a:noFill/>
              </a:ln>
              <a:solidFill>
                <a:srgbClr val="FF00FF"/>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⑥</a:t>
          </a:r>
          <a:r>
            <a:rPr kumimoji="0" lang="ja-JP" altLang="en-US" sz="14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転居前と合算した額が</a:t>
          </a:r>
          <a:r>
            <a:rPr kumimoji="0" lang="en-US" altLang="ja-JP" sz="14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41,000</a:t>
          </a:r>
          <a:r>
            <a:rPr kumimoji="0" lang="ja-JP" altLang="en-US" sz="14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円を超過する場合には財団まで</a:t>
          </a:r>
          <a:endParaRPr kumimoji="0" lang="en-US" altLang="ja-JP" sz="14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　連絡すること</a:t>
          </a:r>
          <a:endParaRPr kumimoji="0" lang="en-US" altLang="ja-JP" sz="14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3</xdr:col>
      <xdr:colOff>851647</xdr:colOff>
      <xdr:row>49</xdr:row>
      <xdr:rowOff>11206</xdr:rowOff>
    </xdr:from>
    <xdr:to>
      <xdr:col>4</xdr:col>
      <xdr:colOff>865965</xdr:colOff>
      <xdr:row>50</xdr:row>
      <xdr:rowOff>3735</xdr:rowOff>
    </xdr:to>
    <xdr:sp macro="" textlink="">
      <xdr:nvSpPr>
        <xdr:cNvPr id="29" name="正方形/長方形 28">
          <a:extLst>
            <a:ext uri="{FF2B5EF4-FFF2-40B4-BE49-F238E27FC236}">
              <a16:creationId xmlns:a16="http://schemas.microsoft.com/office/drawing/2014/main" id="{68E9E9E5-AB1F-4911-BF30-DDC7CE7C6110}"/>
            </a:ext>
          </a:extLst>
        </xdr:cNvPr>
        <xdr:cNvSpPr/>
      </xdr:nvSpPr>
      <xdr:spPr>
        <a:xfrm>
          <a:off x="3267822" y="18334131"/>
          <a:ext cx="820768" cy="589429"/>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712855</xdr:colOff>
      <xdr:row>48</xdr:row>
      <xdr:rowOff>509682</xdr:rowOff>
    </xdr:from>
    <xdr:to>
      <xdr:col>4</xdr:col>
      <xdr:colOff>422109</xdr:colOff>
      <xdr:row>49</xdr:row>
      <xdr:rowOff>365106</xdr:rowOff>
    </xdr:to>
    <xdr:sp macro="" textlink="">
      <xdr:nvSpPr>
        <xdr:cNvPr id="30" name="楕円 29">
          <a:extLst>
            <a:ext uri="{FF2B5EF4-FFF2-40B4-BE49-F238E27FC236}">
              <a16:creationId xmlns:a16="http://schemas.microsoft.com/office/drawing/2014/main" id="{222FB6B9-B704-4569-90F7-05CCAF14DF22}"/>
            </a:ext>
          </a:extLst>
        </xdr:cNvPr>
        <xdr:cNvSpPr/>
      </xdr:nvSpPr>
      <xdr:spPr>
        <a:xfrm>
          <a:off x="3163955" y="18242057"/>
          <a:ext cx="525229" cy="449149"/>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ＭＳ Ｐゴシック" panose="020B0600070205080204" pitchFamily="50" charset="-128"/>
              <a:ea typeface="ＭＳ Ｐゴシック" panose="020B0600070205080204" pitchFamily="50" charset="-128"/>
            </a:rPr>
            <a:t>⑥</a:t>
          </a:r>
        </a:p>
      </xdr:txBody>
    </xdr:sp>
    <xdr:clientData/>
  </xdr:twoCellAnchor>
  <xdr:twoCellAnchor>
    <xdr:from>
      <xdr:col>5</xdr:col>
      <xdr:colOff>505392</xdr:colOff>
      <xdr:row>26</xdr:row>
      <xdr:rowOff>35150</xdr:rowOff>
    </xdr:from>
    <xdr:to>
      <xdr:col>7</xdr:col>
      <xdr:colOff>272143</xdr:colOff>
      <xdr:row>28</xdr:row>
      <xdr:rowOff>190499</xdr:rowOff>
    </xdr:to>
    <xdr:sp macro="" textlink="">
      <xdr:nvSpPr>
        <xdr:cNvPr id="31" name="矢印: 下 30">
          <a:extLst>
            <a:ext uri="{FF2B5EF4-FFF2-40B4-BE49-F238E27FC236}">
              <a16:creationId xmlns:a16="http://schemas.microsoft.com/office/drawing/2014/main" id="{64AF7634-98BA-4793-AE2A-D2F8C2C6DF62}"/>
            </a:ext>
          </a:extLst>
        </xdr:cNvPr>
        <xdr:cNvSpPr/>
      </xdr:nvSpPr>
      <xdr:spPr>
        <a:xfrm>
          <a:off x="4588442" y="9655400"/>
          <a:ext cx="1411401" cy="850674"/>
        </a:xfrm>
        <a:prstGeom prst="downArrow">
          <a:avLst/>
        </a:prstGeom>
        <a:solidFill>
          <a:srgbClr val="B5FDB8"/>
        </a:solidFill>
        <a:ln>
          <a:solidFill>
            <a:srgbClr val="00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282839</xdr:colOff>
      <xdr:row>11</xdr:row>
      <xdr:rowOff>56810</xdr:rowOff>
    </xdr:from>
    <xdr:to>
      <xdr:col>3</xdr:col>
      <xdr:colOff>720897</xdr:colOff>
      <xdr:row>12</xdr:row>
      <xdr:rowOff>131749</xdr:rowOff>
    </xdr:to>
    <xdr:sp macro="" textlink="">
      <xdr:nvSpPr>
        <xdr:cNvPr id="32" name="テキスト ボックス 31">
          <a:extLst>
            <a:ext uri="{FF2B5EF4-FFF2-40B4-BE49-F238E27FC236}">
              <a16:creationId xmlns:a16="http://schemas.microsoft.com/office/drawing/2014/main" id="{53222D4F-66CE-49F8-A578-62FD09126347}"/>
            </a:ext>
          </a:extLst>
        </xdr:cNvPr>
        <xdr:cNvSpPr txBox="1"/>
      </xdr:nvSpPr>
      <xdr:spPr>
        <a:xfrm>
          <a:off x="2730764" y="4047785"/>
          <a:ext cx="438058" cy="5226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99FF"/>
              </a:solidFill>
            </a:rPr>
            <a:t>☆</a:t>
          </a:r>
        </a:p>
      </xdr:txBody>
    </xdr:sp>
    <xdr:clientData/>
  </xdr:twoCellAnchor>
  <xdr:twoCellAnchor>
    <xdr:from>
      <xdr:col>3</xdr:col>
      <xdr:colOff>286867</xdr:colOff>
      <xdr:row>37</xdr:row>
      <xdr:rowOff>1261</xdr:rowOff>
    </xdr:from>
    <xdr:to>
      <xdr:col>3</xdr:col>
      <xdr:colOff>721750</xdr:colOff>
      <xdr:row>38</xdr:row>
      <xdr:rowOff>1</xdr:rowOff>
    </xdr:to>
    <xdr:sp macro="" textlink="">
      <xdr:nvSpPr>
        <xdr:cNvPr id="33" name="テキスト ボックス 32">
          <a:extLst>
            <a:ext uri="{FF2B5EF4-FFF2-40B4-BE49-F238E27FC236}">
              <a16:creationId xmlns:a16="http://schemas.microsoft.com/office/drawing/2014/main" id="{E6D1723A-7A8E-45A1-B199-BD37F3E8921B}"/>
            </a:ext>
          </a:extLst>
        </xdr:cNvPr>
        <xdr:cNvSpPr txBox="1"/>
      </xdr:nvSpPr>
      <xdr:spPr>
        <a:xfrm>
          <a:off x="2734792" y="13660111"/>
          <a:ext cx="434883" cy="44641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9900FF"/>
              </a:solidFill>
            </a:rPr>
            <a:t>★</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246530</xdr:colOff>
      <xdr:row>0</xdr:row>
      <xdr:rowOff>112059</xdr:rowOff>
    </xdr:from>
    <xdr:to>
      <xdr:col>6</xdr:col>
      <xdr:colOff>649943</xdr:colOff>
      <xdr:row>1</xdr:row>
      <xdr:rowOff>25587</xdr:rowOff>
    </xdr:to>
    <xdr:sp macro="" textlink="">
      <xdr:nvSpPr>
        <xdr:cNvPr id="2" name="角丸四角形 19">
          <a:extLst>
            <a:ext uri="{FF2B5EF4-FFF2-40B4-BE49-F238E27FC236}">
              <a16:creationId xmlns:a16="http://schemas.microsoft.com/office/drawing/2014/main" id="{DEF6D058-E7B0-4F13-ADB4-105713338C0D}"/>
            </a:ext>
          </a:extLst>
        </xdr:cNvPr>
        <xdr:cNvSpPr/>
      </xdr:nvSpPr>
      <xdr:spPr>
        <a:xfrm>
          <a:off x="3513605" y="112059"/>
          <a:ext cx="2041713" cy="631078"/>
        </a:xfrm>
        <a:prstGeom prst="roundRect">
          <a:avLst/>
        </a:prstGeom>
        <a:noFill/>
        <a:ln w="31750">
          <a:solidFill>
            <a:srgbClr val="C00000"/>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ja-JP" altLang="en-US"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a:t>
          </a:r>
          <a:r>
            <a:rPr lang="ja-JP" altLang="en-US" sz="2400" b="1" kern="100">
              <a:ln>
                <a:noFill/>
              </a:ln>
              <a:solidFill>
                <a:srgbClr val="000000"/>
              </a:solidFill>
              <a:effectLst>
                <a:outerShdw blurRad="38100" dist="19050" dir="2700000" algn="tl">
                  <a:schemeClr val="dk1">
                    <a:alpha val="40000"/>
                  </a:schemeClr>
                </a:outerShdw>
              </a:effectLst>
              <a:latin typeface="HG丸ｺﾞｼｯｸM-PRO" panose="020F0600000000000000" pitchFamily="50" charset="-128"/>
              <a:ea typeface="HG丸ｺﾞｼｯｸM-PRO" panose="020F0600000000000000" pitchFamily="50" charset="-128"/>
              <a:cs typeface="Times New Roman" panose="02020603050405020304" pitchFamily="18" charset="0"/>
            </a:rPr>
            <a:t>⑦</a:t>
          </a:r>
          <a:r>
            <a:rPr lang="ja-JP" altLang="en-US"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a:t>
          </a:r>
          <a:endParaRPr lang="en-US" altLang="ja-JP"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endParaRPr>
        </a:p>
      </xdr:txBody>
    </xdr:sp>
    <xdr:clientData/>
  </xdr:twoCellAnchor>
  <xdr:twoCellAnchor>
    <xdr:from>
      <xdr:col>14</xdr:col>
      <xdr:colOff>3470</xdr:colOff>
      <xdr:row>2</xdr:row>
      <xdr:rowOff>13608</xdr:rowOff>
    </xdr:from>
    <xdr:to>
      <xdr:col>15</xdr:col>
      <xdr:colOff>3468</xdr:colOff>
      <xdr:row>4</xdr:row>
      <xdr:rowOff>1</xdr:rowOff>
    </xdr:to>
    <xdr:sp macro="" textlink="">
      <xdr:nvSpPr>
        <xdr:cNvPr id="3" name="正方形/長方形 2">
          <a:extLst>
            <a:ext uri="{FF2B5EF4-FFF2-40B4-BE49-F238E27FC236}">
              <a16:creationId xmlns:a16="http://schemas.microsoft.com/office/drawing/2014/main" id="{54C3D553-43A4-4E53-BF30-E3A18CB54F78}"/>
            </a:ext>
          </a:extLst>
        </xdr:cNvPr>
        <xdr:cNvSpPr/>
      </xdr:nvSpPr>
      <xdr:spPr>
        <a:xfrm>
          <a:off x="11465220" y="1134383"/>
          <a:ext cx="812505" cy="742043"/>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40822</xdr:colOff>
      <xdr:row>8</xdr:row>
      <xdr:rowOff>0</xdr:rowOff>
    </xdr:from>
    <xdr:to>
      <xdr:col>12</xdr:col>
      <xdr:colOff>21790</xdr:colOff>
      <xdr:row>8</xdr:row>
      <xdr:rowOff>409575</xdr:rowOff>
    </xdr:to>
    <xdr:sp macro="" textlink="">
      <xdr:nvSpPr>
        <xdr:cNvPr id="4" name="正方形/長方形 3">
          <a:extLst>
            <a:ext uri="{FF2B5EF4-FFF2-40B4-BE49-F238E27FC236}">
              <a16:creationId xmlns:a16="http://schemas.microsoft.com/office/drawing/2014/main" id="{EE7BB7DE-3FE8-44B8-9560-C8A80448A594}"/>
            </a:ext>
          </a:extLst>
        </xdr:cNvPr>
        <xdr:cNvSpPr/>
      </xdr:nvSpPr>
      <xdr:spPr>
        <a:xfrm>
          <a:off x="6584497" y="3390900"/>
          <a:ext cx="3257568" cy="406400"/>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707545</xdr:colOff>
      <xdr:row>7</xdr:row>
      <xdr:rowOff>353839</xdr:rowOff>
    </xdr:from>
    <xdr:to>
      <xdr:col>9</xdr:col>
      <xdr:colOff>447536</xdr:colOff>
      <xdr:row>8</xdr:row>
      <xdr:rowOff>363691</xdr:rowOff>
    </xdr:to>
    <xdr:sp macro="" textlink="">
      <xdr:nvSpPr>
        <xdr:cNvPr id="5" name="楕円 4">
          <a:extLst>
            <a:ext uri="{FF2B5EF4-FFF2-40B4-BE49-F238E27FC236}">
              <a16:creationId xmlns:a16="http://schemas.microsoft.com/office/drawing/2014/main" id="{8DB19770-F4C7-4C93-9F28-E75DC954B173}"/>
            </a:ext>
          </a:extLst>
        </xdr:cNvPr>
        <xdr:cNvSpPr/>
      </xdr:nvSpPr>
      <xdr:spPr>
        <a:xfrm>
          <a:off x="7251220" y="3293889"/>
          <a:ext cx="562316" cy="460702"/>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ＭＳ Ｐゴシック" panose="020B0600070205080204" pitchFamily="50" charset="-128"/>
              <a:ea typeface="ＭＳ Ｐゴシック" panose="020B0600070205080204" pitchFamily="50" charset="-128"/>
            </a:rPr>
            <a:t>②</a:t>
          </a:r>
        </a:p>
      </xdr:txBody>
    </xdr:sp>
    <xdr:clientData/>
  </xdr:twoCellAnchor>
  <xdr:twoCellAnchor>
    <xdr:from>
      <xdr:col>1</xdr:col>
      <xdr:colOff>244929</xdr:colOff>
      <xdr:row>6</xdr:row>
      <xdr:rowOff>373530</xdr:rowOff>
    </xdr:from>
    <xdr:to>
      <xdr:col>6</xdr:col>
      <xdr:colOff>134472</xdr:colOff>
      <xdr:row>8</xdr:row>
      <xdr:rowOff>183393</xdr:rowOff>
    </xdr:to>
    <xdr:sp macro="" textlink="">
      <xdr:nvSpPr>
        <xdr:cNvPr id="6" name="線吹き出し 1 (枠付き) 17">
          <a:extLst>
            <a:ext uri="{FF2B5EF4-FFF2-40B4-BE49-F238E27FC236}">
              <a16:creationId xmlns:a16="http://schemas.microsoft.com/office/drawing/2014/main" id="{9C949707-A794-4778-BD31-C4BAE4ECDA45}"/>
            </a:ext>
          </a:extLst>
        </xdr:cNvPr>
        <xdr:cNvSpPr/>
      </xdr:nvSpPr>
      <xdr:spPr>
        <a:xfrm>
          <a:off x="911679" y="2865905"/>
          <a:ext cx="4128168" cy="705213"/>
        </a:xfrm>
        <a:prstGeom prst="borderCallout1">
          <a:avLst>
            <a:gd name="adj1" fmla="val 99576"/>
            <a:gd name="adj2" fmla="val 100219"/>
            <a:gd name="adj3" fmla="val 134386"/>
            <a:gd name="adj4" fmla="val 54448"/>
          </a:avLst>
        </a:prstGeom>
        <a:solidFill>
          <a:srgbClr val="E9FFE7"/>
        </a:solidFill>
        <a:ln w="38100" cap="flat" cmpd="sng" algn="ctr">
          <a:solidFill>
            <a:srgbClr val="548235"/>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400" b="1">
              <a:effectLst/>
              <a:latin typeface="ＭＳ Ｐゴシック" panose="020B0600070205080204" pitchFamily="50" charset="-128"/>
              <a:ea typeface="ＭＳ Ｐゴシック" panose="020B0600070205080204" pitchFamily="50" charset="-128"/>
              <a:cs typeface="+mn-cs"/>
            </a:rPr>
            <a:t>この額と変更後（</a:t>
          </a:r>
          <a:r>
            <a:rPr lang="ja-JP" altLang="en-US" sz="1400" b="1">
              <a:solidFill>
                <a:srgbClr val="9900FF"/>
              </a:solidFill>
              <a:effectLst/>
              <a:latin typeface="ＭＳ Ｐゴシック" panose="020B0600070205080204" pitchFamily="50" charset="-128"/>
              <a:ea typeface="ＭＳ Ｐゴシック" panose="020B0600070205080204" pitchFamily="50" charset="-128"/>
              <a:cs typeface="+mn-cs"/>
            </a:rPr>
            <a:t>★</a:t>
          </a:r>
          <a:r>
            <a:rPr lang="ja-JP" altLang="ja-JP" sz="1400" b="1">
              <a:effectLst/>
              <a:latin typeface="ＭＳ Ｐゴシック" panose="020B0600070205080204" pitchFamily="50" charset="-128"/>
              <a:ea typeface="ＭＳ Ｐゴシック" panose="020B0600070205080204" pitchFamily="50" charset="-128"/>
              <a:cs typeface="+mn-cs"/>
            </a:rPr>
            <a:t>）の同欄額を合算し、</a:t>
          </a:r>
          <a:endParaRPr lang="en-US" altLang="ja-JP" sz="1400" b="1">
            <a:effectLst/>
            <a:latin typeface="ＭＳ Ｐゴシック" panose="020B0600070205080204" pitchFamily="50" charset="-128"/>
            <a:ea typeface="ＭＳ Ｐゴシック" panose="020B0600070205080204" pitchFamily="50" charset="-128"/>
            <a:cs typeface="+mn-cs"/>
          </a:endParaRPr>
        </a:p>
        <a:p>
          <a:r>
            <a:rPr lang="ja-JP" altLang="en-US" sz="1400" b="1">
              <a:effectLst/>
              <a:latin typeface="ＭＳ Ｐゴシック" panose="020B0600070205080204" pitchFamily="50" charset="-128"/>
              <a:ea typeface="+mn-ea"/>
              <a:cs typeface="+mn-cs"/>
            </a:rPr>
            <a:t>ウ・第</a:t>
          </a:r>
          <a:r>
            <a:rPr lang="en-US" altLang="ja-JP" sz="1400" b="1">
              <a:effectLst/>
              <a:latin typeface="ＭＳ Ｐゴシック" panose="020B0600070205080204" pitchFamily="50" charset="-128"/>
              <a:ea typeface="+mn-ea"/>
              <a:cs typeface="+mn-cs"/>
            </a:rPr>
            <a:t>1</a:t>
          </a:r>
          <a:r>
            <a:rPr lang="ja-JP" altLang="en-US" sz="1400" b="1">
              <a:effectLst/>
              <a:latin typeface="ＭＳ Ｐゴシック" panose="020B0600070205080204" pitchFamily="50" charset="-128"/>
              <a:ea typeface="+mn-ea"/>
              <a:cs typeface="+mn-cs"/>
            </a:rPr>
            <a:t>号</a:t>
          </a:r>
          <a:r>
            <a:rPr lang="en-US" altLang="ja-JP" sz="1400" b="1">
              <a:effectLst/>
              <a:latin typeface="ＭＳ Ｐゴシック" panose="020B0600070205080204" pitchFamily="50" charset="-128"/>
              <a:ea typeface="+mn-ea"/>
              <a:cs typeface="+mn-cs"/>
            </a:rPr>
            <a:t>-2</a:t>
          </a:r>
          <a:r>
            <a:rPr lang="ja-JP" altLang="en-US" sz="1400" b="1">
              <a:effectLst/>
              <a:latin typeface="ＭＳ Ｐゴシック" panose="020B0600070205080204" pitchFamily="50" charset="-128"/>
              <a:ea typeface="+mn-ea"/>
              <a:cs typeface="+mn-cs"/>
            </a:rPr>
            <a:t>様式</a:t>
          </a:r>
          <a:r>
            <a:rPr lang="ja-JP" altLang="ja-JP" sz="1400" b="1">
              <a:effectLst/>
              <a:latin typeface="ＭＳ Ｐゴシック" panose="020B0600070205080204" pitchFamily="50" charset="-128"/>
              <a:ea typeface="ＭＳ Ｐゴシック" panose="020B0600070205080204" pitchFamily="50" charset="-128"/>
              <a:cs typeface="+mn-cs"/>
            </a:rPr>
            <a:t>の</a:t>
          </a:r>
          <a:r>
            <a:rPr kumimoji="0" lang="ja-JP" altLang="en-US" sz="1600" b="0" i="0" u="none" strike="noStrike" kern="0" cap="none" spc="0" normalizeH="0" baseline="0" noProof="0">
              <a:ln>
                <a:noFill/>
              </a:ln>
              <a:solidFill>
                <a:srgbClr val="FF0000"/>
              </a:solidFill>
              <a:effectLst/>
              <a:uLnTx/>
              <a:uFillTx/>
              <a:latin typeface="HGS創英角ﾎﾟｯﾌﾟ体" panose="040B0A00000000000000" pitchFamily="50" charset="-128"/>
              <a:ea typeface="HGS創英角ﾎﾟｯﾌﾟ体" panose="040B0A00000000000000" pitchFamily="50" charset="-128"/>
              <a:cs typeface="+mn-cs"/>
            </a:rPr>
            <a:t>Ｂ</a:t>
          </a:r>
          <a:r>
            <a:rPr lang="ja-JP" altLang="ja-JP" sz="1400" b="1">
              <a:effectLst/>
              <a:latin typeface="ＭＳ Ｐゴシック" panose="020B0600070205080204" pitchFamily="50" charset="-128"/>
              <a:ea typeface="ＭＳ Ｐゴシック" panose="020B0600070205080204" pitchFamily="50" charset="-128"/>
              <a:cs typeface="+mn-cs"/>
            </a:rPr>
            <a:t>（助成対象額）欄へ記入</a:t>
          </a:r>
          <a:endParaRPr lang="ja-JP" altLang="ja-JP" sz="14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0</xdr:colOff>
      <xdr:row>9</xdr:row>
      <xdr:rowOff>0</xdr:rowOff>
    </xdr:from>
    <xdr:to>
      <xdr:col>4</xdr:col>
      <xdr:colOff>864720</xdr:colOff>
      <xdr:row>9</xdr:row>
      <xdr:rowOff>432235</xdr:rowOff>
    </xdr:to>
    <xdr:sp macro="" textlink="">
      <xdr:nvSpPr>
        <xdr:cNvPr id="7" name="正方形/長方形 6">
          <a:extLst>
            <a:ext uri="{FF2B5EF4-FFF2-40B4-BE49-F238E27FC236}">
              <a16:creationId xmlns:a16="http://schemas.microsoft.com/office/drawing/2014/main" id="{C5463FD3-49AE-4CAA-9CB8-32A78F28EED9}"/>
            </a:ext>
          </a:extLst>
        </xdr:cNvPr>
        <xdr:cNvSpPr/>
      </xdr:nvSpPr>
      <xdr:spPr>
        <a:xfrm>
          <a:off x="2447925" y="3838575"/>
          <a:ext cx="1639420" cy="429060"/>
        </a:xfrm>
        <a:prstGeom prst="rect">
          <a:avLst/>
        </a:prstGeom>
        <a:noFill/>
        <a:ln w="47625">
          <a:solidFill>
            <a:srgbClr val="548235"/>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0</xdr:colOff>
      <xdr:row>14</xdr:row>
      <xdr:rowOff>64861</xdr:rowOff>
    </xdr:from>
    <xdr:to>
      <xdr:col>13</xdr:col>
      <xdr:colOff>762000</xdr:colOff>
      <xdr:row>20</xdr:row>
      <xdr:rowOff>68035</xdr:rowOff>
    </xdr:to>
    <xdr:sp macro="" textlink="">
      <xdr:nvSpPr>
        <xdr:cNvPr id="8" name="線吹き出し 1 (枠付き) 17">
          <a:extLst>
            <a:ext uri="{FF2B5EF4-FFF2-40B4-BE49-F238E27FC236}">
              <a16:creationId xmlns:a16="http://schemas.microsoft.com/office/drawing/2014/main" id="{EBC540AA-2FEB-4BF7-9A9A-E7154325C404}"/>
            </a:ext>
          </a:extLst>
        </xdr:cNvPr>
        <xdr:cNvSpPr/>
      </xdr:nvSpPr>
      <xdr:spPr>
        <a:xfrm>
          <a:off x="4905375" y="5373461"/>
          <a:ext cx="6496050" cy="2425699"/>
        </a:xfrm>
        <a:prstGeom prst="borderCallout1">
          <a:avLst>
            <a:gd name="adj1" fmla="val 184"/>
            <a:gd name="adj2" fmla="val 100254"/>
            <a:gd name="adj3" fmla="val 1072"/>
            <a:gd name="adj4" fmla="val 99888"/>
          </a:avLst>
        </a:prstGeom>
        <a:solidFill>
          <a:srgbClr val="FFEBEB"/>
        </a:solidFill>
        <a:ln w="38100" cap="flat" cmpd="sng" algn="ctr">
          <a:solidFill>
            <a:srgbClr val="9A3126"/>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400" b="1" i="1" u="sng"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記入時の注意点</a:t>
          </a:r>
        </a:p>
        <a:p>
          <a:pPr algn="l">
            <a:spcAft>
              <a:spcPts val="0"/>
            </a:spcAft>
          </a:pPr>
          <a:r>
            <a:rPr lang="ja-JP" altLang="en-US" sz="1400" b="1" kern="100">
              <a:solidFill>
                <a:srgbClr val="FF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①</a:t>
          </a:r>
          <a:r>
            <a:rPr lang="ja-JP" altLang="en-US" sz="1400" b="1" kern="100">
              <a:solidFill>
                <a:sysClr val="windowText" lastClr="000000"/>
              </a:solidFill>
              <a:effectLst/>
              <a:latin typeface="ＭＳ Ｐゴシック" panose="020B0600070205080204" pitchFamily="50" charset="-128"/>
              <a:ea typeface="+mn-ea"/>
              <a:cs typeface="Times New Roman" panose="02020603050405020304" pitchFamily="18" charset="0"/>
            </a:rPr>
            <a:t>追加（変更後）の入居者を同一の宿舎番号で申請する場合は、</a:t>
          </a:r>
          <a:endParaRPr lang="en-US" altLang="ja-JP" sz="1400" b="1" kern="100">
            <a:solidFill>
              <a:sysClr val="windowText" lastClr="000000"/>
            </a:solidFill>
            <a:effectLst/>
            <a:latin typeface="ＭＳ Ｐゴシック" panose="020B0600070205080204" pitchFamily="50" charset="-128"/>
            <a:ea typeface="+mn-ea"/>
            <a:cs typeface="Times New Roman" panose="02020603050405020304" pitchFamily="18" charset="0"/>
          </a:endParaRPr>
        </a:p>
        <a:p>
          <a:pPr algn="l">
            <a:spcAft>
              <a:spcPts val="0"/>
            </a:spcAft>
          </a:pPr>
          <a:r>
            <a:rPr lang="ja-JP" altLang="en-US" sz="1400" b="1" kern="100" baseline="0">
              <a:solidFill>
                <a:sysClr val="windowText" lastClr="000000"/>
              </a:solidFill>
              <a:effectLst/>
              <a:latin typeface="ＭＳ Ｐゴシック" panose="020B0600070205080204" pitchFamily="50" charset="-128"/>
              <a:ea typeface="+mn-ea"/>
              <a:cs typeface="Times New Roman" panose="02020603050405020304" pitchFamily="18" charset="0"/>
            </a:rPr>
            <a:t>   </a:t>
          </a:r>
          <a:r>
            <a:rPr lang="ja-JP" altLang="en-US" sz="1400" b="1" kern="100">
              <a:solidFill>
                <a:sysClr val="windowText" lastClr="000000"/>
              </a:solidFill>
              <a:effectLst/>
              <a:latin typeface="ＭＳ Ｐゴシック" panose="020B0600070205080204" pitchFamily="50" charset="-128"/>
              <a:ea typeface="+mn-ea"/>
              <a:cs typeface="Times New Roman" panose="02020603050405020304" pitchFamily="18" charset="0"/>
            </a:rPr>
            <a:t>枝番号を記入すること</a:t>
          </a:r>
          <a:r>
            <a:rPr lang="ja-JP" altLang="en-US" sz="1400" b="1"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1400" b="1" u="sng"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変更前：</a:t>
          </a:r>
          <a:r>
            <a:rPr kumimoji="1" lang="en-US" altLang="ja-JP" sz="1400" b="1" u="sng">
              <a:effectLst/>
              <a:latin typeface="ＭＳ Ｐゴシック" panose="020B0600070205080204" pitchFamily="50" charset="-128"/>
              <a:ea typeface="ＭＳ Ｐゴシック" panose="020B0600070205080204" pitchFamily="50" charset="-128"/>
              <a:cs typeface="+mn-cs"/>
            </a:rPr>
            <a:t>〔-</a:t>
          </a:r>
          <a:r>
            <a:rPr kumimoji="1" lang="ja-JP" altLang="en-US" sz="1400" b="1" u="sng">
              <a:effectLst/>
              <a:latin typeface="ＭＳ Ｐゴシック" panose="020B0600070205080204" pitchFamily="50" charset="-128"/>
              <a:ea typeface="ＭＳ Ｐゴシック" panose="020B0600070205080204" pitchFamily="50" charset="-128"/>
              <a:cs typeface="+mn-cs"/>
            </a:rPr>
            <a:t>１</a:t>
          </a:r>
          <a:r>
            <a:rPr kumimoji="1" lang="en-US" altLang="ja-JP" sz="1400" b="1" u="sng">
              <a:effectLst/>
              <a:latin typeface="ＭＳ Ｐゴシック" panose="020B0600070205080204" pitchFamily="50" charset="-128"/>
              <a:ea typeface="ＭＳ Ｐゴシック" panose="020B0600070205080204" pitchFamily="50" charset="-128"/>
              <a:cs typeface="+mn-cs"/>
            </a:rPr>
            <a:t>〕</a:t>
          </a:r>
          <a:r>
            <a:rPr kumimoji="1" lang="ja-JP" altLang="en-US" sz="1400" b="1">
              <a:effectLst/>
              <a:latin typeface="ＭＳ Ｐゴシック" panose="020B0600070205080204" pitchFamily="50" charset="-128"/>
              <a:ea typeface="ＭＳ Ｐゴシック" panose="020B0600070205080204" pitchFamily="50" charset="-128"/>
              <a:cs typeface="+mn-cs"/>
            </a:rPr>
            <a:t>　</a:t>
          </a:r>
          <a:r>
            <a:rPr kumimoji="1" lang="ja-JP" altLang="en-US" sz="1400" b="1" u="none">
              <a:effectLst/>
              <a:latin typeface="ＭＳ Ｐゴシック" panose="020B0600070205080204" pitchFamily="50" charset="-128"/>
              <a:ea typeface="ＭＳ Ｐゴシック" panose="020B0600070205080204" pitchFamily="50" charset="-128"/>
              <a:cs typeface="+mn-cs"/>
            </a:rPr>
            <a:t>変更後：</a:t>
          </a:r>
          <a:r>
            <a:rPr kumimoji="1" lang="en-US" altLang="ja-JP" sz="1400" b="1" u="none">
              <a:effectLst/>
              <a:latin typeface="ＭＳ Ｐゴシック" panose="020B0600070205080204" pitchFamily="50" charset="-128"/>
              <a:ea typeface="ＭＳ Ｐゴシック" panose="020B0600070205080204" pitchFamily="50" charset="-128"/>
              <a:cs typeface="+mn-cs"/>
            </a:rPr>
            <a:t>〔-</a:t>
          </a:r>
          <a:r>
            <a:rPr kumimoji="1" lang="ja-JP" altLang="en-US" sz="1400" b="1" u="none">
              <a:effectLst/>
              <a:latin typeface="ＭＳ Ｐゴシック" panose="020B0600070205080204" pitchFamily="50" charset="-128"/>
              <a:ea typeface="ＭＳ Ｐゴシック" panose="020B0600070205080204" pitchFamily="50" charset="-128"/>
              <a:cs typeface="+mn-cs"/>
            </a:rPr>
            <a:t>２</a:t>
          </a:r>
          <a:r>
            <a:rPr kumimoji="1" lang="en-US" altLang="ja-JP" sz="1400" b="1" u="none">
              <a:effectLst/>
              <a:latin typeface="ＭＳ Ｐゴシック" panose="020B0600070205080204" pitchFamily="50" charset="-128"/>
              <a:ea typeface="ＭＳ Ｐゴシック" panose="020B0600070205080204" pitchFamily="50" charset="-128"/>
              <a:cs typeface="+mn-cs"/>
            </a:rPr>
            <a:t>〕</a:t>
          </a:r>
          <a:r>
            <a:rPr kumimoji="1" lang="ja-JP" altLang="en-US" sz="1400" b="1">
              <a:effectLst/>
              <a:latin typeface="ＭＳ Ｐゴシック" panose="020B0600070205080204" pitchFamily="50" charset="-128"/>
              <a:ea typeface="ＭＳ Ｐゴシック" panose="020B0600070205080204" pitchFamily="50" charset="-128"/>
              <a:cs typeface="+mn-cs"/>
            </a:rPr>
            <a:t>）</a:t>
          </a:r>
          <a:endParaRPr kumimoji="1" lang="en-US" altLang="ja-JP" sz="1400" b="1">
            <a:effectLst/>
            <a:latin typeface="ＭＳ Ｐゴシック" panose="020B0600070205080204" pitchFamily="50" charset="-128"/>
            <a:ea typeface="ＭＳ Ｐゴシック" panose="020B0600070205080204" pitchFamily="50" charset="-128"/>
            <a:cs typeface="+mn-cs"/>
          </a:endParaRPr>
        </a:p>
        <a:p>
          <a:pPr algn="l">
            <a:spcAft>
              <a:spcPts val="0"/>
            </a:spcAft>
          </a:pPr>
          <a:r>
            <a:rPr kumimoji="1" lang="ja-JP" altLang="en-US" sz="1400" b="1" kern="100">
              <a:solidFill>
                <a:srgbClr val="FF00FF"/>
              </a:solidFill>
              <a:effectLst/>
              <a:latin typeface="ＭＳ Ｐゴシック" panose="020B0600070205080204" pitchFamily="50" charset="-128"/>
              <a:ea typeface="ＭＳ Ｐゴシック" panose="020B0600070205080204" pitchFamily="50" charset="-128"/>
              <a:cs typeface="+mn-cs"/>
            </a:rPr>
            <a:t>②</a:t>
          </a:r>
          <a:r>
            <a:rPr kumimoji="1" lang="ja-JP" altLang="en-US" sz="1400" b="1" kern="100">
              <a:solidFill>
                <a:sysClr val="windowText" lastClr="000000"/>
              </a:solidFill>
              <a:effectLst/>
              <a:latin typeface="ＭＳ Ｐゴシック" panose="020B0600070205080204" pitchFamily="50" charset="-128"/>
              <a:ea typeface="+mn-ea"/>
              <a:cs typeface="+mn-cs"/>
            </a:rPr>
            <a:t>助成期間の終了日は、転居・退去・退職・助成対象外事業所への</a:t>
          </a:r>
          <a:endParaRPr kumimoji="1" lang="en-US" altLang="ja-JP" sz="1400" b="1" kern="100">
            <a:solidFill>
              <a:sysClr val="windowText" lastClr="000000"/>
            </a:solidFill>
            <a:effectLst/>
            <a:latin typeface="ＭＳ Ｐゴシック" panose="020B0600070205080204" pitchFamily="50" charset="-128"/>
            <a:ea typeface="+mn-ea"/>
            <a:cs typeface="+mn-cs"/>
          </a:endParaRPr>
        </a:p>
        <a:p>
          <a:pPr algn="l">
            <a:spcAft>
              <a:spcPts val="0"/>
            </a:spcAft>
          </a:pPr>
          <a:r>
            <a:rPr kumimoji="1" lang="en-US" altLang="ja-JP" sz="1400" b="1" kern="100">
              <a:solidFill>
                <a:sysClr val="windowText" lastClr="000000"/>
              </a:solidFill>
              <a:effectLst/>
              <a:latin typeface="ＭＳ Ｐゴシック" panose="020B0600070205080204" pitchFamily="50" charset="-128"/>
              <a:ea typeface="+mn-ea"/>
              <a:cs typeface="+mn-cs"/>
            </a:rPr>
            <a:t>   </a:t>
          </a:r>
          <a:r>
            <a:rPr kumimoji="1" lang="ja-JP" altLang="en-US" sz="1400" b="1" kern="100">
              <a:solidFill>
                <a:sysClr val="windowText" lastClr="000000"/>
              </a:solidFill>
              <a:effectLst/>
              <a:latin typeface="ＭＳ Ｐゴシック" panose="020B0600070205080204" pitchFamily="50" charset="-128"/>
              <a:ea typeface="+mn-ea"/>
              <a:cs typeface="+mn-cs"/>
            </a:rPr>
            <a:t>異動日等の</a:t>
          </a:r>
          <a:r>
            <a:rPr kumimoji="1" lang="ja-JP" altLang="en-US"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日付による</a:t>
          </a:r>
          <a:endParaRPr kumimoji="1" lang="en-US" altLang="ja-JP"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algn="l">
            <a:spcAft>
              <a:spcPts val="0"/>
            </a:spcAft>
          </a:pPr>
          <a:r>
            <a:rPr kumimoji="1" lang="en-US" altLang="ja-JP"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en-US"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異動が</a:t>
          </a:r>
          <a:r>
            <a:rPr kumimoji="1" lang="en-US" altLang="ja-JP"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1</a:t>
          </a:r>
          <a:r>
            <a:rPr kumimoji="1" lang="ja-JP" altLang="en-US"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月</a:t>
          </a:r>
          <a:r>
            <a:rPr kumimoji="1" lang="en-US" altLang="ja-JP"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1</a:t>
          </a:r>
          <a:r>
            <a:rPr kumimoji="1" lang="ja-JP" altLang="en-US"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日の場合 → 異動日の前日（</a:t>
          </a:r>
          <a:r>
            <a:rPr kumimoji="1" lang="en-US" altLang="ja-JP"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12</a:t>
          </a:r>
          <a:r>
            <a:rPr kumimoji="1" lang="ja-JP" altLang="en-US"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月</a:t>
          </a:r>
          <a:r>
            <a:rPr kumimoji="1" lang="en-US" altLang="ja-JP"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31</a:t>
          </a:r>
          <a:r>
            <a:rPr kumimoji="1" lang="ja-JP" altLang="en-US"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日）</a:t>
          </a:r>
          <a:endParaRPr kumimoji="1" lang="en-US" altLang="ja-JP"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algn="l">
            <a:spcAft>
              <a:spcPts val="0"/>
            </a:spcAft>
          </a:pPr>
          <a:r>
            <a:rPr kumimoji="1" lang="ja-JP" altLang="en-US" sz="1400" b="1" kern="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      退去が</a:t>
          </a:r>
          <a:r>
            <a:rPr kumimoji="1" lang="en-US" altLang="ja-JP" sz="1400" b="1" kern="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12</a:t>
          </a:r>
          <a:r>
            <a:rPr kumimoji="1" lang="ja-JP" altLang="en-US" sz="1400" b="1" kern="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月</a:t>
          </a:r>
          <a:r>
            <a:rPr kumimoji="1" lang="en-US" altLang="ja-JP" sz="1400" b="1" kern="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31</a:t>
          </a:r>
          <a:r>
            <a:rPr kumimoji="1" lang="ja-JP" altLang="en-US" sz="1400" b="1" kern="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日、退職が</a:t>
          </a:r>
          <a:r>
            <a:rPr kumimoji="1" lang="en-US" altLang="ja-JP" sz="1400" b="1" kern="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1</a:t>
          </a:r>
          <a:r>
            <a:rPr kumimoji="1" lang="ja-JP" altLang="en-US" sz="1400" b="1" kern="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月</a:t>
          </a:r>
          <a:r>
            <a:rPr kumimoji="1" lang="en-US" altLang="ja-JP" sz="1400" b="1" kern="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15</a:t>
          </a:r>
          <a:r>
            <a:rPr kumimoji="1" lang="ja-JP" altLang="en-US" sz="1400" b="1" kern="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日の場合 → 早い方の日（</a:t>
          </a:r>
          <a:r>
            <a:rPr kumimoji="1" lang="en-US" altLang="ja-JP" sz="1400" b="1" kern="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12</a:t>
          </a:r>
          <a:r>
            <a:rPr kumimoji="1" lang="ja-JP" altLang="en-US" sz="1400" b="1" kern="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月</a:t>
          </a:r>
          <a:r>
            <a:rPr kumimoji="1" lang="en-US" altLang="ja-JP" sz="1400" b="1" kern="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31</a:t>
          </a:r>
          <a:r>
            <a:rPr kumimoji="1" lang="ja-JP" altLang="en-US" sz="1400" b="1" kern="100" baseline="0">
              <a:solidFill>
                <a:sysClr val="windowText" lastClr="000000"/>
              </a:solidFill>
              <a:effectLst/>
              <a:latin typeface="ＭＳ Ｐゴシック" panose="020B0600070205080204" pitchFamily="50" charset="-128"/>
              <a:ea typeface="ＭＳ Ｐゴシック" panose="020B0600070205080204" pitchFamily="50" charset="-128"/>
              <a:cs typeface="+mn-cs"/>
            </a:rPr>
            <a:t>日）</a:t>
          </a:r>
          <a:endParaRPr kumimoji="1" lang="en-US" altLang="ja-JP" sz="1400" b="1" kern="100" baseline="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algn="l">
            <a:spcAft>
              <a:spcPts val="0"/>
            </a:spcAft>
          </a:pPr>
          <a:r>
            <a:rPr kumimoji="0" lang="ja-JP" altLang="en-US" sz="1400" b="1" i="0" u="none" strike="noStrike" kern="100" cap="none" spc="0" normalizeH="0" baseline="0" noProof="0">
              <a:ln>
                <a:noFill/>
              </a:ln>
              <a:solidFill>
                <a:srgbClr val="FF00FF"/>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③</a:t>
          </a:r>
          <a:r>
            <a:rPr kumimoji="0" lang="ja-JP" altLang="en-US" sz="14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備考欄に助成対象外となる理由及びその後の予定等を記入</a:t>
          </a:r>
          <a:endParaRPr kumimoji="0" lang="en-US" altLang="ja-JP" sz="14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0</xdr:col>
      <xdr:colOff>370569</xdr:colOff>
      <xdr:row>21</xdr:row>
      <xdr:rowOff>503238</xdr:rowOff>
    </xdr:from>
    <xdr:to>
      <xdr:col>5</xdr:col>
      <xdr:colOff>171450</xdr:colOff>
      <xdr:row>22</xdr:row>
      <xdr:rowOff>521759</xdr:rowOff>
    </xdr:to>
    <xdr:sp macro="" textlink="">
      <xdr:nvSpPr>
        <xdr:cNvPr id="9" name="正方形/長方形 8">
          <a:extLst>
            <a:ext uri="{FF2B5EF4-FFF2-40B4-BE49-F238E27FC236}">
              <a16:creationId xmlns:a16="http://schemas.microsoft.com/office/drawing/2014/main" id="{78382B25-F73A-4ECB-97DF-D2C5D25196A9}"/>
            </a:ext>
          </a:extLst>
        </xdr:cNvPr>
        <xdr:cNvSpPr/>
      </xdr:nvSpPr>
      <xdr:spPr>
        <a:xfrm>
          <a:off x="373744" y="8755063"/>
          <a:ext cx="3883931" cy="532871"/>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273797</xdr:colOff>
      <xdr:row>21</xdr:row>
      <xdr:rowOff>405930</xdr:rowOff>
    </xdr:from>
    <xdr:to>
      <xdr:col>1</xdr:col>
      <xdr:colOff>111359</xdr:colOff>
      <xdr:row>22</xdr:row>
      <xdr:rowOff>329390</xdr:rowOff>
    </xdr:to>
    <xdr:sp macro="" textlink="">
      <xdr:nvSpPr>
        <xdr:cNvPr id="10" name="楕円 9">
          <a:extLst>
            <a:ext uri="{FF2B5EF4-FFF2-40B4-BE49-F238E27FC236}">
              <a16:creationId xmlns:a16="http://schemas.microsoft.com/office/drawing/2014/main" id="{05F11CF3-BC8F-4BD8-9554-1573EDAC8F91}"/>
            </a:ext>
          </a:extLst>
        </xdr:cNvPr>
        <xdr:cNvSpPr/>
      </xdr:nvSpPr>
      <xdr:spPr>
        <a:xfrm>
          <a:off x="276972" y="8657755"/>
          <a:ext cx="501137" cy="437810"/>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ＭＳ Ｐゴシック" panose="020B0600070205080204" pitchFamily="50" charset="-128"/>
              <a:ea typeface="ＭＳ Ｐゴシック" panose="020B0600070205080204" pitchFamily="50" charset="-128"/>
            </a:rPr>
            <a:t>③</a:t>
          </a:r>
        </a:p>
      </xdr:txBody>
    </xdr:sp>
    <xdr:clientData/>
  </xdr:twoCellAnchor>
  <xdr:twoCellAnchor>
    <xdr:from>
      <xdr:col>14</xdr:col>
      <xdr:colOff>4965</xdr:colOff>
      <xdr:row>28</xdr:row>
      <xdr:rowOff>27214</xdr:rowOff>
    </xdr:from>
    <xdr:to>
      <xdr:col>15</xdr:col>
      <xdr:colOff>4963</xdr:colOff>
      <xdr:row>30</xdr:row>
      <xdr:rowOff>0</xdr:rowOff>
    </xdr:to>
    <xdr:sp macro="" textlink="">
      <xdr:nvSpPr>
        <xdr:cNvPr id="11" name="正方形/長方形 10">
          <a:extLst>
            <a:ext uri="{FF2B5EF4-FFF2-40B4-BE49-F238E27FC236}">
              <a16:creationId xmlns:a16="http://schemas.microsoft.com/office/drawing/2014/main" id="{F748D2C9-9FF7-4148-99E0-E301681538CF}"/>
            </a:ext>
          </a:extLst>
        </xdr:cNvPr>
        <xdr:cNvSpPr/>
      </xdr:nvSpPr>
      <xdr:spPr>
        <a:xfrm>
          <a:off x="11466715" y="11336564"/>
          <a:ext cx="811010" cy="722086"/>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707750</xdr:colOff>
      <xdr:row>28</xdr:row>
      <xdr:rowOff>111729</xdr:rowOff>
    </xdr:from>
    <xdr:to>
      <xdr:col>14</xdr:col>
      <xdr:colOff>384694</xdr:colOff>
      <xdr:row>29</xdr:row>
      <xdr:rowOff>321543</xdr:rowOff>
    </xdr:to>
    <xdr:sp macro="" textlink="">
      <xdr:nvSpPr>
        <xdr:cNvPr id="12" name="楕円 11">
          <a:extLst>
            <a:ext uri="{FF2B5EF4-FFF2-40B4-BE49-F238E27FC236}">
              <a16:creationId xmlns:a16="http://schemas.microsoft.com/office/drawing/2014/main" id="{15705921-8F02-480D-A5B9-69A4B060E24F}"/>
            </a:ext>
          </a:extLst>
        </xdr:cNvPr>
        <xdr:cNvSpPr/>
      </xdr:nvSpPr>
      <xdr:spPr>
        <a:xfrm>
          <a:off x="11347175" y="11417904"/>
          <a:ext cx="499269" cy="457464"/>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ＭＳ Ｐゴシック" panose="020B0600070205080204" pitchFamily="50" charset="-128"/>
              <a:ea typeface="ＭＳ Ｐゴシック" panose="020B0600070205080204" pitchFamily="50" charset="-128"/>
            </a:rPr>
            <a:t>①</a:t>
          </a:r>
        </a:p>
      </xdr:txBody>
    </xdr:sp>
    <xdr:clientData/>
  </xdr:twoCellAnchor>
  <xdr:twoCellAnchor>
    <xdr:from>
      <xdr:col>1</xdr:col>
      <xdr:colOff>314325</xdr:colOff>
      <xdr:row>33</xdr:row>
      <xdr:rowOff>1172</xdr:rowOff>
    </xdr:from>
    <xdr:to>
      <xdr:col>6</xdr:col>
      <xdr:colOff>188899</xdr:colOff>
      <xdr:row>34</xdr:row>
      <xdr:rowOff>249945</xdr:rowOff>
    </xdr:to>
    <xdr:sp macro="" textlink="">
      <xdr:nvSpPr>
        <xdr:cNvPr id="13" name="線吹き出し 1 (枠付き) 17">
          <a:extLst>
            <a:ext uri="{FF2B5EF4-FFF2-40B4-BE49-F238E27FC236}">
              <a16:creationId xmlns:a16="http://schemas.microsoft.com/office/drawing/2014/main" id="{EE65D7D4-2F3E-4CC8-8405-59253803A44E}"/>
            </a:ext>
          </a:extLst>
        </xdr:cNvPr>
        <xdr:cNvSpPr/>
      </xdr:nvSpPr>
      <xdr:spPr>
        <a:xfrm>
          <a:off x="977900" y="13126622"/>
          <a:ext cx="4116374" cy="696448"/>
        </a:xfrm>
        <a:prstGeom prst="borderCallout1">
          <a:avLst>
            <a:gd name="adj1" fmla="val 100804"/>
            <a:gd name="adj2" fmla="val 98733"/>
            <a:gd name="adj3" fmla="val 138007"/>
            <a:gd name="adj4" fmla="val 76108"/>
          </a:avLst>
        </a:prstGeom>
        <a:solidFill>
          <a:srgbClr val="E9FFE7"/>
        </a:solidFill>
        <a:ln w="38100" cap="flat" cmpd="sng" algn="ctr">
          <a:solidFill>
            <a:srgbClr val="548235"/>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600" b="1">
              <a:effectLst/>
              <a:latin typeface="ＭＳ Ｐゴシック" panose="020B0600070205080204" pitchFamily="50" charset="-128"/>
              <a:ea typeface="ＭＳ Ｐゴシック" panose="020B0600070205080204" pitchFamily="50" charset="-128"/>
              <a:cs typeface="+mn-cs"/>
            </a:rPr>
            <a:t>この額と変更前（</a:t>
          </a:r>
          <a:r>
            <a:rPr lang="ja-JP" altLang="en-US" sz="1600" b="1">
              <a:solidFill>
                <a:srgbClr val="0099FF"/>
              </a:solidFill>
              <a:effectLst/>
              <a:latin typeface="ＭＳ Ｐゴシック" panose="020B0600070205080204" pitchFamily="50" charset="-128"/>
              <a:ea typeface="ＭＳ Ｐゴシック" panose="020B0600070205080204" pitchFamily="50" charset="-128"/>
              <a:cs typeface="+mn-cs"/>
            </a:rPr>
            <a:t>☆</a:t>
          </a:r>
          <a:r>
            <a:rPr lang="ja-JP" altLang="ja-JP" sz="1600" b="1">
              <a:effectLst/>
              <a:latin typeface="ＭＳ Ｐゴシック" panose="020B0600070205080204" pitchFamily="50" charset="-128"/>
              <a:ea typeface="ＭＳ Ｐゴシック" panose="020B0600070205080204" pitchFamily="50" charset="-128"/>
              <a:cs typeface="+mn-cs"/>
            </a:rPr>
            <a:t>）の同欄額を合算し</a:t>
          </a:r>
          <a:r>
            <a:rPr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a:t>
          </a:r>
          <a:endParaRPr lang="en-US"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r>
            <a:rPr lang="ja-JP" altLang="en-US" sz="1600" b="1">
              <a:solidFill>
                <a:sysClr val="windowText" lastClr="000000"/>
              </a:solidFill>
              <a:effectLst/>
              <a:latin typeface="ＭＳ Ｐゴシック" panose="020B0600070205080204" pitchFamily="50" charset="-128"/>
              <a:ea typeface="+mn-ea"/>
              <a:cs typeface="+mn-cs"/>
            </a:rPr>
            <a:t>ウ・第</a:t>
          </a:r>
          <a:r>
            <a:rPr lang="en-US" altLang="ja-JP" sz="1600" b="1">
              <a:solidFill>
                <a:sysClr val="windowText" lastClr="000000"/>
              </a:solidFill>
              <a:effectLst/>
              <a:latin typeface="ＭＳ Ｐゴシック" panose="020B0600070205080204" pitchFamily="50" charset="-128"/>
              <a:ea typeface="+mn-ea"/>
              <a:cs typeface="+mn-cs"/>
            </a:rPr>
            <a:t>1</a:t>
          </a:r>
          <a:r>
            <a:rPr lang="ja-JP" altLang="en-US" sz="1600" b="1">
              <a:solidFill>
                <a:sysClr val="windowText" lastClr="000000"/>
              </a:solidFill>
              <a:effectLst/>
              <a:latin typeface="ＭＳ Ｐゴシック" panose="020B0600070205080204" pitchFamily="50" charset="-128"/>
              <a:ea typeface="+mn-ea"/>
              <a:cs typeface="+mn-cs"/>
            </a:rPr>
            <a:t>号</a:t>
          </a:r>
          <a:r>
            <a:rPr lang="en-US" altLang="ja-JP" sz="1600" b="1">
              <a:solidFill>
                <a:sysClr val="windowText" lastClr="000000"/>
              </a:solidFill>
              <a:effectLst/>
              <a:latin typeface="ＭＳ Ｐゴシック" panose="020B0600070205080204" pitchFamily="50" charset="-128"/>
              <a:ea typeface="+mn-ea"/>
              <a:cs typeface="+mn-cs"/>
            </a:rPr>
            <a:t>-2</a:t>
          </a:r>
          <a:r>
            <a:rPr lang="ja-JP" altLang="en-US" sz="1600" b="1">
              <a:solidFill>
                <a:sysClr val="windowText" lastClr="000000"/>
              </a:solidFill>
              <a:effectLst/>
              <a:latin typeface="ＭＳ Ｐゴシック" panose="020B0600070205080204" pitchFamily="50" charset="-128"/>
              <a:ea typeface="+mn-ea"/>
              <a:cs typeface="+mn-cs"/>
            </a:rPr>
            <a:t>様式</a:t>
          </a:r>
          <a:r>
            <a:rPr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の</a:t>
          </a:r>
          <a:r>
            <a:rPr kumimoji="0" lang="ja-JP" altLang="en-US" sz="1600" b="0" i="0" u="none" strike="noStrike" kern="0" cap="none" spc="0" normalizeH="0" baseline="0" noProof="0">
              <a:ln>
                <a:noFill/>
              </a:ln>
              <a:solidFill>
                <a:srgbClr val="FF0000"/>
              </a:solidFill>
              <a:effectLst/>
              <a:uLnTx/>
              <a:uFillTx/>
              <a:latin typeface="HGS創英角ﾎﾟｯﾌﾟ体" panose="040B0A00000000000000" pitchFamily="50" charset="-128"/>
              <a:ea typeface="HGS創英角ﾎﾟｯﾌﾟ体" panose="040B0A00000000000000" pitchFamily="50" charset="-128"/>
              <a:cs typeface="+mn-cs"/>
            </a:rPr>
            <a:t>Ｂ</a:t>
          </a:r>
          <a:r>
            <a:rPr lang="ja-JP" altLang="ja-JP"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（助成対象</a:t>
          </a:r>
          <a:r>
            <a:rPr lang="ja-JP" altLang="ja-JP" sz="1600" b="1">
              <a:effectLst/>
              <a:latin typeface="ＭＳ Ｐゴシック" panose="020B0600070205080204" pitchFamily="50" charset="-128"/>
              <a:ea typeface="ＭＳ Ｐゴシック" panose="020B0600070205080204" pitchFamily="50" charset="-128"/>
              <a:cs typeface="+mn-cs"/>
            </a:rPr>
            <a:t>額）欄へ記入</a:t>
          </a:r>
          <a:endParaRPr lang="ja-JP" altLang="ja-JP" sz="16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56030</xdr:colOff>
      <xdr:row>35</xdr:row>
      <xdr:rowOff>0</xdr:rowOff>
    </xdr:from>
    <xdr:to>
      <xdr:col>5</xdr:col>
      <xdr:colOff>35485</xdr:colOff>
      <xdr:row>35</xdr:row>
      <xdr:rowOff>432235</xdr:rowOff>
    </xdr:to>
    <xdr:sp macro="" textlink="">
      <xdr:nvSpPr>
        <xdr:cNvPr id="14" name="正方形/長方形 13">
          <a:extLst>
            <a:ext uri="{FF2B5EF4-FFF2-40B4-BE49-F238E27FC236}">
              <a16:creationId xmlns:a16="http://schemas.microsoft.com/office/drawing/2014/main" id="{AC2FEAC1-F173-44CA-B837-19686558FBB7}"/>
            </a:ext>
          </a:extLst>
        </xdr:cNvPr>
        <xdr:cNvSpPr/>
      </xdr:nvSpPr>
      <xdr:spPr>
        <a:xfrm>
          <a:off x="2503955" y="14020800"/>
          <a:ext cx="1617755" cy="429060"/>
        </a:xfrm>
        <a:prstGeom prst="rect">
          <a:avLst/>
        </a:prstGeom>
        <a:noFill/>
        <a:ln w="47625">
          <a:solidFill>
            <a:srgbClr val="548235"/>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7</xdr:col>
      <xdr:colOff>789214</xdr:colOff>
      <xdr:row>33</xdr:row>
      <xdr:rowOff>31191</xdr:rowOff>
    </xdr:from>
    <xdr:to>
      <xdr:col>12</xdr:col>
      <xdr:colOff>976</xdr:colOff>
      <xdr:row>34</xdr:row>
      <xdr:rowOff>6912</xdr:rowOff>
    </xdr:to>
    <xdr:sp macro="" textlink="">
      <xdr:nvSpPr>
        <xdr:cNvPr id="15" name="正方形/長方形 14">
          <a:extLst>
            <a:ext uri="{FF2B5EF4-FFF2-40B4-BE49-F238E27FC236}">
              <a16:creationId xmlns:a16="http://schemas.microsoft.com/office/drawing/2014/main" id="{6573DFB1-6B23-458D-ABF6-BB7CF790570D}"/>
            </a:ext>
          </a:extLst>
        </xdr:cNvPr>
        <xdr:cNvSpPr/>
      </xdr:nvSpPr>
      <xdr:spPr>
        <a:xfrm>
          <a:off x="6516914" y="13153466"/>
          <a:ext cx="3304337" cy="429746"/>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656133</xdr:colOff>
      <xdr:row>30</xdr:row>
      <xdr:rowOff>96958</xdr:rowOff>
    </xdr:from>
    <xdr:to>
      <xdr:col>9</xdr:col>
      <xdr:colOff>324112</xdr:colOff>
      <xdr:row>31</xdr:row>
      <xdr:rowOff>374257</xdr:rowOff>
    </xdr:to>
    <xdr:sp macro="" textlink="">
      <xdr:nvSpPr>
        <xdr:cNvPr id="16" name="楕円 15">
          <a:extLst>
            <a:ext uri="{FF2B5EF4-FFF2-40B4-BE49-F238E27FC236}">
              <a16:creationId xmlns:a16="http://schemas.microsoft.com/office/drawing/2014/main" id="{338959FD-849A-4387-B7CC-2702AA21BDD8}"/>
            </a:ext>
          </a:extLst>
        </xdr:cNvPr>
        <xdr:cNvSpPr/>
      </xdr:nvSpPr>
      <xdr:spPr>
        <a:xfrm>
          <a:off x="7202983" y="12155608"/>
          <a:ext cx="483954" cy="445574"/>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ＭＳ Ｐゴシック" panose="020B0600070205080204" pitchFamily="50" charset="-128"/>
              <a:ea typeface="ＭＳ Ｐゴシック" panose="020B0600070205080204" pitchFamily="50" charset="-128"/>
            </a:rPr>
            <a:t>②</a:t>
          </a:r>
        </a:p>
      </xdr:txBody>
    </xdr:sp>
    <xdr:clientData/>
  </xdr:twoCellAnchor>
  <xdr:twoCellAnchor>
    <xdr:from>
      <xdr:col>7</xdr:col>
      <xdr:colOff>40822</xdr:colOff>
      <xdr:row>31</xdr:row>
      <xdr:rowOff>47999</xdr:rowOff>
    </xdr:from>
    <xdr:to>
      <xdr:col>12</xdr:col>
      <xdr:colOff>481</xdr:colOff>
      <xdr:row>32</xdr:row>
      <xdr:rowOff>408953</xdr:rowOff>
    </xdr:to>
    <xdr:sp macro="" textlink="">
      <xdr:nvSpPr>
        <xdr:cNvPr id="17" name="正方形/長方形 16">
          <a:extLst>
            <a:ext uri="{FF2B5EF4-FFF2-40B4-BE49-F238E27FC236}">
              <a16:creationId xmlns:a16="http://schemas.microsoft.com/office/drawing/2014/main" id="{ABE6634C-782C-4CAC-BCA8-1FA8D794355E}"/>
            </a:ext>
          </a:extLst>
        </xdr:cNvPr>
        <xdr:cNvSpPr/>
      </xdr:nvSpPr>
      <xdr:spPr>
        <a:xfrm>
          <a:off x="5765347" y="12274924"/>
          <a:ext cx="4055409" cy="814979"/>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686788</xdr:colOff>
      <xdr:row>32</xdr:row>
      <xdr:rowOff>369006</xdr:rowOff>
    </xdr:from>
    <xdr:to>
      <xdr:col>9</xdr:col>
      <xdr:colOff>364293</xdr:colOff>
      <xdr:row>33</xdr:row>
      <xdr:rowOff>359807</xdr:rowOff>
    </xdr:to>
    <xdr:sp macro="" textlink="">
      <xdr:nvSpPr>
        <xdr:cNvPr id="18" name="楕円 17">
          <a:extLst>
            <a:ext uri="{FF2B5EF4-FFF2-40B4-BE49-F238E27FC236}">
              <a16:creationId xmlns:a16="http://schemas.microsoft.com/office/drawing/2014/main" id="{A07B9654-C857-493C-888D-063A9E15F893}"/>
            </a:ext>
          </a:extLst>
        </xdr:cNvPr>
        <xdr:cNvSpPr/>
      </xdr:nvSpPr>
      <xdr:spPr>
        <a:xfrm>
          <a:off x="7230463" y="13049956"/>
          <a:ext cx="496655" cy="435301"/>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ＭＳ Ｐゴシック" panose="020B0600070205080204" pitchFamily="50" charset="-128"/>
              <a:ea typeface="ＭＳ Ｐゴシック" panose="020B0600070205080204" pitchFamily="50" charset="-128"/>
            </a:rPr>
            <a:t>③</a:t>
          </a:r>
        </a:p>
      </xdr:txBody>
    </xdr:sp>
    <xdr:clientData/>
  </xdr:twoCellAnchor>
  <xdr:twoCellAnchor>
    <xdr:from>
      <xdr:col>2</xdr:col>
      <xdr:colOff>340423</xdr:colOff>
      <xdr:row>41</xdr:row>
      <xdr:rowOff>50798</xdr:rowOff>
    </xdr:from>
    <xdr:to>
      <xdr:col>13</xdr:col>
      <xdr:colOff>393474</xdr:colOff>
      <xdr:row>48</xdr:row>
      <xdr:rowOff>328082</xdr:rowOff>
    </xdr:to>
    <xdr:sp macro="" textlink="">
      <xdr:nvSpPr>
        <xdr:cNvPr id="19" name="線吹き出し 1 (枠付き) 17">
          <a:extLst>
            <a:ext uri="{FF2B5EF4-FFF2-40B4-BE49-F238E27FC236}">
              <a16:creationId xmlns:a16="http://schemas.microsoft.com/office/drawing/2014/main" id="{CBCD5D1B-E535-447D-86A7-9AEDF65C9F17}"/>
            </a:ext>
          </a:extLst>
        </xdr:cNvPr>
        <xdr:cNvSpPr/>
      </xdr:nvSpPr>
      <xdr:spPr>
        <a:xfrm>
          <a:off x="1969198" y="16021048"/>
          <a:ext cx="9060526" cy="3255434"/>
        </a:xfrm>
        <a:prstGeom prst="borderCallout1">
          <a:avLst>
            <a:gd name="adj1" fmla="val 754"/>
            <a:gd name="adj2" fmla="val 99802"/>
            <a:gd name="adj3" fmla="val -675"/>
            <a:gd name="adj4" fmla="val 99758"/>
          </a:avLst>
        </a:prstGeom>
        <a:solidFill>
          <a:srgbClr val="FFEBEB"/>
        </a:solidFill>
        <a:ln w="38100" cap="flat" cmpd="sng" algn="ctr">
          <a:solidFill>
            <a:schemeClr val="tx1"/>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ja-JP" altLang="en-US" sz="1600" b="1" i="1" u="sng"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記入時の注意点</a:t>
          </a:r>
        </a:p>
        <a:p>
          <a:pPr algn="l">
            <a:spcAft>
              <a:spcPts val="0"/>
            </a:spcAft>
          </a:pPr>
          <a:r>
            <a:rPr lang="ja-JP" altLang="en-US" sz="1600" b="1" kern="100">
              <a:solidFill>
                <a:srgbClr val="FF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①</a:t>
          </a:r>
          <a:r>
            <a:rPr lang="ja-JP" altLang="en-US" sz="1600" b="1"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追加（変更後）の入居者を同一の宿舎番号で申請する場合は、枝番号を記入すること</a:t>
          </a:r>
          <a:endParaRPr lang="en-US" altLang="ja-JP" sz="1600" b="1"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lgn="l">
            <a:spcAft>
              <a:spcPts val="0"/>
            </a:spcAft>
          </a:pPr>
          <a:r>
            <a:rPr lang="ja-JP" altLang="en-US" sz="1600" b="1"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r>
            <a:rPr lang="ja-JP" altLang="en-US" sz="1600" b="1" u="none"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変更前：</a:t>
          </a:r>
          <a:r>
            <a:rPr kumimoji="1" lang="en-US" altLang="ja-JP" sz="1600" b="1" u="none">
              <a:effectLst/>
              <a:latin typeface="ＭＳ Ｐゴシック" panose="020B0600070205080204" pitchFamily="50" charset="-128"/>
              <a:ea typeface="ＭＳ Ｐゴシック" panose="020B0600070205080204" pitchFamily="50" charset="-128"/>
              <a:cs typeface="+mn-cs"/>
            </a:rPr>
            <a:t>〔-</a:t>
          </a:r>
          <a:r>
            <a:rPr kumimoji="1" lang="ja-JP" altLang="en-US" sz="1600" b="1" u="none">
              <a:effectLst/>
              <a:latin typeface="ＭＳ Ｐゴシック" panose="020B0600070205080204" pitchFamily="50" charset="-128"/>
              <a:ea typeface="ＭＳ Ｐゴシック" panose="020B0600070205080204" pitchFamily="50" charset="-128"/>
              <a:cs typeface="+mn-cs"/>
            </a:rPr>
            <a:t>１</a:t>
          </a:r>
          <a:r>
            <a:rPr kumimoji="1" lang="en-US" altLang="ja-JP" sz="1600" b="1" u="none">
              <a:effectLst/>
              <a:latin typeface="ＭＳ Ｐゴシック" panose="020B0600070205080204" pitchFamily="50" charset="-128"/>
              <a:ea typeface="ＭＳ Ｐゴシック" panose="020B0600070205080204" pitchFamily="50" charset="-128"/>
              <a:cs typeface="+mn-cs"/>
            </a:rPr>
            <a:t>〕</a:t>
          </a:r>
          <a:r>
            <a:rPr kumimoji="1" lang="ja-JP" altLang="en-US" sz="1600" b="1">
              <a:effectLst/>
              <a:latin typeface="ＭＳ Ｐゴシック" panose="020B0600070205080204" pitchFamily="50" charset="-128"/>
              <a:ea typeface="ＭＳ Ｐゴシック" panose="020B0600070205080204" pitchFamily="50" charset="-128"/>
              <a:cs typeface="+mn-cs"/>
            </a:rPr>
            <a:t>　</a:t>
          </a:r>
          <a:r>
            <a:rPr kumimoji="1" lang="ja-JP" altLang="en-US" sz="1600" b="1" u="sng">
              <a:effectLst/>
              <a:latin typeface="ＭＳ Ｐゴシック" panose="020B0600070205080204" pitchFamily="50" charset="-128"/>
              <a:ea typeface="ＭＳ Ｐゴシック" panose="020B0600070205080204" pitchFamily="50" charset="-128"/>
              <a:cs typeface="+mn-cs"/>
            </a:rPr>
            <a:t>変更後：</a:t>
          </a:r>
          <a:r>
            <a:rPr kumimoji="1" lang="en-US" altLang="ja-JP" sz="1600" b="1" u="sng">
              <a:effectLst/>
              <a:latin typeface="ＭＳ Ｐゴシック" panose="020B0600070205080204" pitchFamily="50" charset="-128"/>
              <a:ea typeface="ＭＳ Ｐゴシック" panose="020B0600070205080204" pitchFamily="50" charset="-128"/>
              <a:cs typeface="+mn-cs"/>
            </a:rPr>
            <a:t>〔-</a:t>
          </a:r>
          <a:r>
            <a:rPr kumimoji="1" lang="ja-JP" altLang="en-US" sz="1600" b="1" u="sng">
              <a:effectLst/>
              <a:latin typeface="ＭＳ Ｐゴシック" panose="020B0600070205080204" pitchFamily="50" charset="-128"/>
              <a:ea typeface="ＭＳ Ｐゴシック" panose="020B0600070205080204" pitchFamily="50" charset="-128"/>
              <a:cs typeface="+mn-cs"/>
            </a:rPr>
            <a:t>２</a:t>
          </a:r>
          <a:r>
            <a:rPr kumimoji="1" lang="en-US" altLang="ja-JP" sz="1600" b="1" u="sng">
              <a:effectLst/>
              <a:latin typeface="ＭＳ Ｐゴシック" panose="020B0600070205080204" pitchFamily="50" charset="-128"/>
              <a:ea typeface="ＭＳ Ｐゴシック" panose="020B0600070205080204" pitchFamily="50" charset="-128"/>
              <a:cs typeface="+mn-cs"/>
            </a:rPr>
            <a:t>〕</a:t>
          </a:r>
          <a:r>
            <a:rPr kumimoji="1" lang="ja-JP" altLang="ja-JP" sz="1600" b="1" u="none">
              <a:effectLst/>
              <a:latin typeface="ＭＳ Ｐゴシック" panose="020B0600070205080204" pitchFamily="50" charset="-128"/>
              <a:ea typeface="ＭＳ Ｐゴシック" panose="020B0600070205080204" pitchFamily="50" charset="-128"/>
              <a:cs typeface="+mn-cs"/>
            </a:rPr>
            <a:t>　</a:t>
          </a:r>
          <a:r>
            <a:rPr kumimoji="1" lang="ja-JP" altLang="en-US" sz="1600" b="1">
              <a:effectLst/>
              <a:latin typeface="ＭＳ Ｐゴシック" panose="020B0600070205080204" pitchFamily="50" charset="-128"/>
              <a:ea typeface="ＭＳ Ｐゴシック" panose="020B0600070205080204" pitchFamily="50" charset="-128"/>
              <a:cs typeface="+mn-cs"/>
            </a:rPr>
            <a:t>）</a:t>
          </a:r>
          <a:endParaRPr kumimoji="1" lang="en-US" altLang="ja-JP" sz="1600" b="1">
            <a:effectLst/>
            <a:latin typeface="ＭＳ Ｐゴシック" panose="020B0600070205080204" pitchFamily="50" charset="-128"/>
            <a:ea typeface="ＭＳ Ｐゴシック" panose="020B0600070205080204" pitchFamily="50" charset="-128"/>
            <a:cs typeface="+mn-cs"/>
          </a:endParaRPr>
        </a:p>
        <a:p>
          <a:pPr algn="l">
            <a:spcAft>
              <a:spcPts val="0"/>
            </a:spcAft>
          </a:pPr>
          <a:r>
            <a:rPr kumimoji="1" lang="ja-JP" altLang="en-US" sz="1600" b="1" kern="100">
              <a:solidFill>
                <a:srgbClr val="FF00FF"/>
              </a:solidFill>
              <a:effectLst/>
              <a:latin typeface="ＭＳ Ｐゴシック" panose="020B0600070205080204" pitchFamily="50" charset="-128"/>
              <a:ea typeface="ＭＳ Ｐゴシック" panose="020B0600070205080204" pitchFamily="50" charset="-128"/>
              <a:cs typeface="+mn-cs"/>
            </a:rPr>
            <a:t>②</a:t>
          </a:r>
          <a:r>
            <a:rPr kumimoji="1" lang="ja-JP" altLang="en-US" sz="16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宿舎または入居者が未定である場合には「未定」と記入</a:t>
          </a:r>
          <a:endParaRPr kumimoji="1" lang="en-US" altLang="ja-JP" sz="1600" b="1" kern="1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algn="l">
            <a:spcAft>
              <a:spcPts val="0"/>
            </a:spcAft>
          </a:pPr>
          <a:r>
            <a:rPr kumimoji="1" lang="ja-JP" altLang="en-US" sz="16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　</a:t>
          </a:r>
          <a:r>
            <a:rPr kumimoji="1" lang="ja-JP" altLang="en-US" sz="1600" b="1" kern="100">
              <a:solidFill>
                <a:srgbClr val="FF0000"/>
              </a:solidFill>
              <a:effectLst/>
              <a:latin typeface="ＭＳ Ｐゴシック" panose="020B0600070205080204" pitchFamily="50" charset="-128"/>
              <a:ea typeface="ＭＳ Ｐゴシック" panose="020B0600070205080204" pitchFamily="50" charset="-128"/>
              <a:cs typeface="+mn-cs"/>
            </a:rPr>
            <a:t>（宿舎と入居者どちらも未定の場合は、申請不可）</a:t>
          </a:r>
          <a:endParaRPr kumimoji="1" lang="en-US" altLang="ja-JP" sz="1600" b="1" kern="100">
            <a:solidFill>
              <a:srgbClr val="FF0000"/>
            </a:solidFill>
            <a:effectLst/>
            <a:latin typeface="ＭＳ Ｐゴシック" panose="020B0600070205080204" pitchFamily="50" charset="-128"/>
            <a:ea typeface="ＭＳ Ｐゴシック" panose="020B0600070205080204" pitchFamily="50" charset="-128"/>
            <a:cs typeface="+mn-cs"/>
          </a:endParaRPr>
        </a:p>
        <a:p>
          <a:pPr algn="l">
            <a:spcAft>
              <a:spcPts val="0"/>
            </a:spcAft>
          </a:pPr>
          <a:r>
            <a:rPr kumimoji="1" lang="ja-JP" altLang="en-US" sz="1600" b="1" kern="100">
              <a:solidFill>
                <a:srgbClr val="FF00FF"/>
              </a:solidFill>
              <a:effectLst/>
              <a:latin typeface="ＭＳ Ｐゴシック" panose="020B0600070205080204" pitchFamily="50" charset="-128"/>
              <a:ea typeface="ＭＳ Ｐゴシック" panose="020B0600070205080204" pitchFamily="50" charset="-128"/>
              <a:cs typeface="+mn-cs"/>
            </a:rPr>
            <a:t>③</a:t>
          </a:r>
          <a:r>
            <a:rPr kumimoji="1" lang="ja-JP" altLang="en-US" sz="16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助成期間開始日は変更前（</a:t>
          </a:r>
          <a:r>
            <a:rPr kumimoji="1" lang="en-US" altLang="ja-JP" sz="1600" b="1" kern="100">
              <a:solidFill>
                <a:sysClr val="windowText" lastClr="000000"/>
              </a:solidFill>
              <a:effectLst/>
              <a:latin typeface="ＭＳ Ｐゴシック" panose="020B0600070205080204" pitchFamily="50" charset="-128"/>
              <a:ea typeface="+mn-ea"/>
              <a:cs typeface="+mn-cs"/>
            </a:rPr>
            <a:t>-</a:t>
          </a:r>
          <a:r>
            <a:rPr kumimoji="1" lang="ja-JP" altLang="en-US" sz="16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１）の翌日以降の日となる（未定の場合は予定日を記入）</a:t>
          </a:r>
          <a:endParaRPr kumimoji="1" lang="en-US" altLang="ja-JP" sz="1600" b="1" kern="1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algn="l">
            <a:spcAft>
              <a:spcPts val="0"/>
            </a:spcAft>
          </a:pPr>
          <a:r>
            <a:rPr kumimoji="1" lang="ja-JP" altLang="en-US"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　　助成期間開始日：対象入居者の採用日（入職日）、賃貸借契約書の契約期間の開始日、住民票に記載されて</a:t>
          </a:r>
          <a:endParaRPr kumimoji="1" lang="en-US" altLang="ja-JP"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algn="l">
            <a:spcAft>
              <a:spcPts val="0"/>
            </a:spcAft>
          </a:pPr>
          <a:r>
            <a:rPr kumimoji="1" lang="ja-JP" altLang="en-US"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rPr>
            <a:t>　　いる住定日（転入日、転居日等）の内、一番遅い日の翌月初日　（ただし、一番遅い日が１日の場合は当月初日）</a:t>
          </a:r>
          <a:endParaRPr kumimoji="1" lang="en-US" altLang="ja-JP" sz="1400" b="1" kern="100">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algn="l">
            <a:spcAft>
              <a:spcPts val="0"/>
            </a:spcAft>
          </a:pPr>
          <a:r>
            <a:rPr kumimoji="0" lang="ja-JP" altLang="en-US" sz="1600" b="1" i="0" u="none" strike="noStrike" kern="100" cap="none" spc="0" normalizeH="0" baseline="0" noProof="0">
              <a:ln>
                <a:noFill/>
              </a:ln>
              <a:solidFill>
                <a:srgbClr val="FF00FF"/>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④</a:t>
          </a:r>
          <a:r>
            <a:rPr kumimoji="0" lang="ja-JP" altLang="en-US" sz="16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宿舎が確定していない場合は概算の賃料等を記入</a:t>
          </a:r>
          <a:endParaRPr kumimoji="0" lang="en-US" altLang="ja-JP" sz="16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lgn="l">
            <a:spcAft>
              <a:spcPts val="0"/>
            </a:spcAft>
          </a:pPr>
          <a:r>
            <a:rPr kumimoji="0" lang="ja-JP" altLang="en-US" sz="1600" b="1" i="0" u="none" strike="noStrike" kern="100" cap="none" spc="0" normalizeH="0" baseline="0" noProof="0">
              <a:ln>
                <a:noFill/>
              </a:ln>
              <a:solidFill>
                <a:srgbClr val="FF00FF"/>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⑤</a:t>
          </a:r>
          <a:r>
            <a:rPr kumimoji="0" lang="ja-JP" altLang="en-US" sz="16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当該年度に係る礼金または更新料が発生する場合は記入</a:t>
          </a:r>
          <a:endParaRPr kumimoji="0" lang="en-US" altLang="ja-JP" sz="1600" b="1" i="0" u="none" strike="noStrike" kern="1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lgn="l">
            <a:spcAft>
              <a:spcPts val="0"/>
            </a:spcAft>
          </a:pPr>
          <a:r>
            <a:rPr kumimoji="0" lang="en-US" altLang="ja-JP" sz="1600" b="1" i="0" u="sng" strike="noStrike" kern="1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a:t>
          </a:r>
          <a:r>
            <a:rPr kumimoji="0" lang="ja-JP" altLang="en-US" sz="1600" b="1" i="0" u="sng" strike="noStrike" kern="1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年度の途中で宿舎や入居者の変更がある場合、内容が未定であっても必ず本様式の作成が必要</a:t>
          </a:r>
          <a:endParaRPr kumimoji="0" lang="en-US" altLang="ja-JP" sz="1600" b="1" i="0" u="sng" strike="noStrike" kern="1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endParaRPr>
        </a:p>
      </xdr:txBody>
    </xdr:sp>
    <xdr:clientData/>
  </xdr:twoCellAnchor>
  <xdr:twoCellAnchor>
    <xdr:from>
      <xdr:col>10</xdr:col>
      <xdr:colOff>657404</xdr:colOff>
      <xdr:row>38</xdr:row>
      <xdr:rowOff>39968</xdr:rowOff>
    </xdr:from>
    <xdr:to>
      <xdr:col>11</xdr:col>
      <xdr:colOff>367220</xdr:colOff>
      <xdr:row>39</xdr:row>
      <xdr:rowOff>288505</xdr:rowOff>
    </xdr:to>
    <xdr:sp macro="" textlink="">
      <xdr:nvSpPr>
        <xdr:cNvPr id="20" name="楕円 19">
          <a:extLst>
            <a:ext uri="{FF2B5EF4-FFF2-40B4-BE49-F238E27FC236}">
              <a16:creationId xmlns:a16="http://schemas.microsoft.com/office/drawing/2014/main" id="{F8A6B074-5495-48D6-AB8F-D016B2DE9374}"/>
            </a:ext>
          </a:extLst>
        </xdr:cNvPr>
        <xdr:cNvSpPr/>
      </xdr:nvSpPr>
      <xdr:spPr>
        <a:xfrm>
          <a:off x="8836204" y="14870393"/>
          <a:ext cx="535316" cy="419987"/>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ＭＳ Ｐゴシック" panose="020B0600070205080204" pitchFamily="50" charset="-128"/>
              <a:ea typeface="ＭＳ Ｐゴシック" panose="020B0600070205080204" pitchFamily="50" charset="-128"/>
            </a:rPr>
            <a:t>④</a:t>
          </a:r>
        </a:p>
      </xdr:txBody>
    </xdr:sp>
    <xdr:clientData/>
  </xdr:twoCellAnchor>
  <xdr:twoCellAnchor>
    <xdr:from>
      <xdr:col>10</xdr:col>
      <xdr:colOff>793750</xdr:colOff>
      <xdr:row>38</xdr:row>
      <xdr:rowOff>0</xdr:rowOff>
    </xdr:from>
    <xdr:to>
      <xdr:col>14</xdr:col>
      <xdr:colOff>7515</xdr:colOff>
      <xdr:row>40</xdr:row>
      <xdr:rowOff>459468</xdr:rowOff>
    </xdr:to>
    <xdr:sp macro="" textlink="">
      <xdr:nvSpPr>
        <xdr:cNvPr id="21" name="正方形/長方形 20">
          <a:extLst>
            <a:ext uri="{FF2B5EF4-FFF2-40B4-BE49-F238E27FC236}">
              <a16:creationId xmlns:a16="http://schemas.microsoft.com/office/drawing/2014/main" id="{0E396CB9-6056-458D-B4E3-A65E45BCB5B6}"/>
            </a:ext>
          </a:extLst>
        </xdr:cNvPr>
        <xdr:cNvSpPr/>
      </xdr:nvSpPr>
      <xdr:spPr>
        <a:xfrm>
          <a:off x="8972550" y="14830425"/>
          <a:ext cx="2496715" cy="1116693"/>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549329</xdr:colOff>
      <xdr:row>41</xdr:row>
      <xdr:rowOff>45893</xdr:rowOff>
    </xdr:from>
    <xdr:to>
      <xdr:col>1</xdr:col>
      <xdr:colOff>383716</xdr:colOff>
      <xdr:row>42</xdr:row>
      <xdr:rowOff>307957</xdr:rowOff>
    </xdr:to>
    <xdr:sp macro="" textlink="">
      <xdr:nvSpPr>
        <xdr:cNvPr id="22" name="楕円 21">
          <a:extLst>
            <a:ext uri="{FF2B5EF4-FFF2-40B4-BE49-F238E27FC236}">
              <a16:creationId xmlns:a16="http://schemas.microsoft.com/office/drawing/2014/main" id="{FCE5CE24-8DF0-4CD5-8F3B-E2B8CBA3D00D}"/>
            </a:ext>
          </a:extLst>
        </xdr:cNvPr>
        <xdr:cNvSpPr/>
      </xdr:nvSpPr>
      <xdr:spPr>
        <a:xfrm>
          <a:off x="549329" y="16022493"/>
          <a:ext cx="501137" cy="430339"/>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ＭＳ Ｐゴシック" panose="020B0600070205080204" pitchFamily="50" charset="-128"/>
              <a:ea typeface="ＭＳ Ｐゴシック" panose="020B0600070205080204" pitchFamily="50" charset="-128"/>
            </a:rPr>
            <a:t>⑤</a:t>
          </a:r>
        </a:p>
      </xdr:txBody>
    </xdr:sp>
    <xdr:clientData/>
  </xdr:twoCellAnchor>
  <xdr:twoCellAnchor>
    <xdr:from>
      <xdr:col>0</xdr:col>
      <xdr:colOff>81643</xdr:colOff>
      <xdr:row>41</xdr:row>
      <xdr:rowOff>0</xdr:rowOff>
    </xdr:from>
    <xdr:to>
      <xdr:col>2</xdr:col>
      <xdr:colOff>1</xdr:colOff>
      <xdr:row>42</xdr:row>
      <xdr:rowOff>334433</xdr:rowOff>
    </xdr:to>
    <xdr:sp macro="" textlink="">
      <xdr:nvSpPr>
        <xdr:cNvPr id="23" name="正方形/長方形 22">
          <a:extLst>
            <a:ext uri="{FF2B5EF4-FFF2-40B4-BE49-F238E27FC236}">
              <a16:creationId xmlns:a16="http://schemas.microsoft.com/office/drawing/2014/main" id="{2F883981-712C-49F9-A724-C0B8FF0F9FE2}"/>
            </a:ext>
          </a:extLst>
        </xdr:cNvPr>
        <xdr:cNvSpPr/>
      </xdr:nvSpPr>
      <xdr:spPr>
        <a:xfrm>
          <a:off x="84818" y="15973425"/>
          <a:ext cx="1543958" cy="502708"/>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456775</xdr:colOff>
      <xdr:row>9</xdr:row>
      <xdr:rowOff>47489</xdr:rowOff>
    </xdr:from>
    <xdr:to>
      <xdr:col>4</xdr:col>
      <xdr:colOff>19745</xdr:colOff>
      <xdr:row>10</xdr:row>
      <xdr:rowOff>125930</xdr:rowOff>
    </xdr:to>
    <xdr:sp macro="" textlink="">
      <xdr:nvSpPr>
        <xdr:cNvPr id="24" name="テキスト ボックス 23">
          <a:extLst>
            <a:ext uri="{FF2B5EF4-FFF2-40B4-BE49-F238E27FC236}">
              <a16:creationId xmlns:a16="http://schemas.microsoft.com/office/drawing/2014/main" id="{CD87F9FE-8886-492C-AE85-3FBD17869002}"/>
            </a:ext>
          </a:extLst>
        </xdr:cNvPr>
        <xdr:cNvSpPr txBox="1"/>
      </xdr:nvSpPr>
      <xdr:spPr>
        <a:xfrm>
          <a:off x="2904700" y="3889239"/>
          <a:ext cx="382120" cy="5197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99FF"/>
              </a:solidFill>
            </a:rPr>
            <a:t>☆</a:t>
          </a:r>
        </a:p>
      </xdr:txBody>
    </xdr:sp>
    <xdr:clientData/>
  </xdr:twoCellAnchor>
  <xdr:twoCellAnchor>
    <xdr:from>
      <xdr:col>3</xdr:col>
      <xdr:colOff>423157</xdr:colOff>
      <xdr:row>35</xdr:row>
      <xdr:rowOff>32149</xdr:rowOff>
    </xdr:from>
    <xdr:to>
      <xdr:col>3</xdr:col>
      <xdr:colOff>810026</xdr:colOff>
      <xdr:row>36</xdr:row>
      <xdr:rowOff>110591</xdr:rowOff>
    </xdr:to>
    <xdr:sp macro="" textlink="">
      <xdr:nvSpPr>
        <xdr:cNvPr id="25" name="テキスト ボックス 24">
          <a:extLst>
            <a:ext uri="{FF2B5EF4-FFF2-40B4-BE49-F238E27FC236}">
              <a16:creationId xmlns:a16="http://schemas.microsoft.com/office/drawing/2014/main" id="{C6E5A1A9-7B15-4FE6-B340-1615045ACF8D}"/>
            </a:ext>
          </a:extLst>
        </xdr:cNvPr>
        <xdr:cNvSpPr txBox="1"/>
      </xdr:nvSpPr>
      <xdr:spPr>
        <a:xfrm>
          <a:off x="2874257" y="14049774"/>
          <a:ext cx="380519" cy="5261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9900FF"/>
              </a:solidFill>
            </a:rPr>
            <a:t>★</a:t>
          </a:r>
        </a:p>
      </xdr:txBody>
    </xdr:sp>
    <xdr:clientData/>
  </xdr:twoCellAnchor>
  <xdr:twoCellAnchor>
    <xdr:from>
      <xdr:col>13</xdr:col>
      <xdr:colOff>712321</xdr:colOff>
      <xdr:row>2</xdr:row>
      <xdr:rowOff>130442</xdr:rowOff>
    </xdr:from>
    <xdr:to>
      <xdr:col>14</xdr:col>
      <xdr:colOff>370215</xdr:colOff>
      <xdr:row>3</xdr:row>
      <xdr:rowOff>321205</xdr:rowOff>
    </xdr:to>
    <xdr:sp macro="" textlink="">
      <xdr:nvSpPr>
        <xdr:cNvPr id="26" name="楕円 25">
          <a:extLst>
            <a:ext uri="{FF2B5EF4-FFF2-40B4-BE49-F238E27FC236}">
              <a16:creationId xmlns:a16="http://schemas.microsoft.com/office/drawing/2014/main" id="{559C663C-9808-4A96-B3F7-5B6153D1AF50}"/>
            </a:ext>
          </a:extLst>
        </xdr:cNvPr>
        <xdr:cNvSpPr/>
      </xdr:nvSpPr>
      <xdr:spPr>
        <a:xfrm>
          <a:off x="11354921" y="1254392"/>
          <a:ext cx="477044" cy="438413"/>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ＭＳ Ｐゴシック" panose="020B0600070205080204" pitchFamily="50" charset="-128"/>
              <a:ea typeface="ＭＳ Ｐゴシック" panose="020B0600070205080204" pitchFamily="50" charset="-128"/>
            </a:rPr>
            <a:t>①</a:t>
          </a:r>
        </a:p>
      </xdr:txBody>
    </xdr:sp>
    <xdr:clientData/>
  </xdr:twoCellAnchor>
  <xdr:oneCellAnchor>
    <xdr:from>
      <xdr:col>3</xdr:col>
      <xdr:colOff>455084</xdr:colOff>
      <xdr:row>25</xdr:row>
      <xdr:rowOff>320674</xdr:rowOff>
    </xdr:from>
    <xdr:ext cx="5080000" cy="425822"/>
    <xdr:sp macro="" textlink="">
      <xdr:nvSpPr>
        <xdr:cNvPr id="27" name="正方形/長方形 26">
          <a:extLst>
            <a:ext uri="{FF2B5EF4-FFF2-40B4-BE49-F238E27FC236}">
              <a16:creationId xmlns:a16="http://schemas.microsoft.com/office/drawing/2014/main" id="{03F35E2E-5C3C-430A-9DAB-A962480FDF78}"/>
            </a:ext>
          </a:extLst>
        </xdr:cNvPr>
        <xdr:cNvSpPr/>
      </xdr:nvSpPr>
      <xdr:spPr>
        <a:xfrm>
          <a:off x="2903009" y="10213974"/>
          <a:ext cx="5080000" cy="425822"/>
        </a:xfrm>
        <a:prstGeom prst="rect">
          <a:avLst/>
        </a:prstGeom>
        <a:solidFill>
          <a:srgbClr val="EAF4E4"/>
        </a:solidFill>
      </xdr:spPr>
      <xdr:txBody>
        <a:bodyPr wrap="square" lIns="91440" tIns="45720" rIns="91440" bIns="45720">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000" b="0" i="0" u="sng" strike="noStrike" kern="0" cap="none" spc="0" normalizeH="0" baseline="0" noProof="0">
              <a:ln w="0"/>
              <a:solidFill>
                <a:srgbClr val="00B050"/>
              </a:solidFill>
              <a:effectLst>
                <a:outerShdw blurRad="38100" dist="19050" dir="2700000" algn="tl" rotWithShape="0">
                  <a:sysClr val="windowText" lastClr="000000">
                    <a:alpha val="40000"/>
                  </a:sysClr>
                </a:outerShdw>
              </a:effectLst>
              <a:uLnTx/>
              <a:uFillTx/>
              <a:latin typeface="HGP創英角ｺﾞｼｯｸUB" panose="020B0900000000000000" pitchFamily="50" charset="-128"/>
              <a:ea typeface="HGP創英角ｺﾞｼｯｸUB" panose="020B0900000000000000" pitchFamily="50" charset="-128"/>
            </a:rPr>
            <a:t>交付申請時に宿舎未定</a:t>
          </a:r>
          <a:endParaRPr kumimoji="0" lang="en-US" altLang="ja-JP" sz="2000" b="0" i="0" u="sng" strike="noStrike" kern="0" cap="none" spc="0" normalizeH="0" baseline="0" noProof="0">
            <a:ln w="0"/>
            <a:solidFill>
              <a:srgbClr val="00B050"/>
            </a:solidFill>
            <a:effectLst>
              <a:outerShdw blurRad="38100" dist="19050" dir="2700000" algn="tl" rotWithShape="0">
                <a:sysClr val="windowText" lastClr="000000">
                  <a:alpha val="40000"/>
                </a:sysClr>
              </a:outerShdw>
            </a:effectLst>
            <a:uLnTx/>
            <a:uFillTx/>
            <a:latin typeface="HGP創英角ｺﾞｼｯｸUB" panose="020B0900000000000000" pitchFamily="50" charset="-128"/>
            <a:ea typeface="HGP創英角ｺﾞｼｯｸUB" panose="020B0900000000000000" pitchFamily="50" charset="-128"/>
          </a:endParaRPr>
        </a:p>
      </xdr:txBody>
    </xdr:sp>
    <xdr:clientData/>
  </xdr:oneCellAnchor>
  <xdr:twoCellAnchor>
    <xdr:from>
      <xdr:col>5</xdr:col>
      <xdr:colOff>468778</xdr:colOff>
      <xdr:row>23</xdr:row>
      <xdr:rowOff>155140</xdr:rowOff>
    </xdr:from>
    <xdr:to>
      <xdr:col>7</xdr:col>
      <xdr:colOff>468780</xdr:colOff>
      <xdr:row>25</xdr:row>
      <xdr:rowOff>310777</xdr:rowOff>
    </xdr:to>
    <xdr:sp macro="" textlink="">
      <xdr:nvSpPr>
        <xdr:cNvPr id="28" name="矢印: 下 27">
          <a:extLst>
            <a:ext uri="{FF2B5EF4-FFF2-40B4-BE49-F238E27FC236}">
              <a16:creationId xmlns:a16="http://schemas.microsoft.com/office/drawing/2014/main" id="{26622DD8-040E-4B09-B68D-16FD5B217DFB}"/>
            </a:ext>
          </a:extLst>
        </xdr:cNvPr>
        <xdr:cNvSpPr/>
      </xdr:nvSpPr>
      <xdr:spPr>
        <a:xfrm>
          <a:off x="4551828" y="9461065"/>
          <a:ext cx="1638302" cy="749362"/>
        </a:xfrm>
        <a:prstGeom prst="downArrow">
          <a:avLst>
            <a:gd name="adj1" fmla="val 50000"/>
            <a:gd name="adj2" fmla="val 62121"/>
          </a:avLst>
        </a:prstGeom>
        <a:solidFill>
          <a:srgbClr val="B5FDB8"/>
        </a:solidFill>
        <a:ln>
          <a:solidFill>
            <a:srgbClr val="00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39157</xdr:colOff>
      <xdr:row>23</xdr:row>
      <xdr:rowOff>74083</xdr:rowOff>
    </xdr:from>
    <xdr:to>
      <xdr:col>14</xdr:col>
      <xdr:colOff>762560</xdr:colOff>
      <xdr:row>28</xdr:row>
      <xdr:rowOff>476250</xdr:rowOff>
    </xdr:to>
    <xdr:sp macro="" textlink="">
      <xdr:nvSpPr>
        <xdr:cNvPr id="2" name="四角形: メモ 1">
          <a:extLst>
            <a:ext uri="{FF2B5EF4-FFF2-40B4-BE49-F238E27FC236}">
              <a16:creationId xmlns:a16="http://schemas.microsoft.com/office/drawing/2014/main" id="{FBFC1E08-E3E1-43E8-9B9E-6DE701ACA874}"/>
            </a:ext>
          </a:extLst>
        </xdr:cNvPr>
        <xdr:cNvSpPr/>
      </xdr:nvSpPr>
      <xdr:spPr>
        <a:xfrm>
          <a:off x="8221132" y="9018058"/>
          <a:ext cx="4000003" cy="1668992"/>
        </a:xfrm>
        <a:prstGeom prst="foldedCorner">
          <a:avLst>
            <a:gd name="adj" fmla="val 14828"/>
          </a:avLst>
        </a:prstGeom>
        <a:solidFill>
          <a:srgbClr val="E5F5FF"/>
        </a:solidFill>
        <a:ln>
          <a:solidFill>
            <a:srgbClr val="41719C"/>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b"/>
        <a:lstStyle/>
        <a:p>
          <a:pPr algn="l"/>
          <a:r>
            <a:rPr kumimoji="1" lang="ja-JP" altLang="en-US" sz="2400" b="0">
              <a:solidFill>
                <a:srgbClr val="C00000"/>
              </a:solidFill>
              <a:latin typeface="HGS創英角ﾎﾟｯﾌﾟ体" panose="040B0A00000000000000" pitchFamily="50" charset="-128"/>
              <a:ea typeface="HGS創英角ﾎﾟｯﾌﾟ体" panose="040B0A00000000000000" pitchFamily="50" charset="-128"/>
            </a:rPr>
            <a:t>注</a:t>
          </a:r>
          <a:r>
            <a:rPr kumimoji="1" lang="en-US" altLang="ja-JP" sz="2400" b="0">
              <a:solidFill>
                <a:srgbClr val="C00000"/>
              </a:solidFill>
              <a:latin typeface="HGS創英角ﾎﾟｯﾌﾟ体" panose="040B0A00000000000000" pitchFamily="50" charset="-128"/>
              <a:ea typeface="HGS創英角ﾎﾟｯﾌﾟ体" panose="040B0A00000000000000" pitchFamily="50" charset="-128"/>
            </a:rPr>
            <a:t>)</a:t>
          </a:r>
          <a:r>
            <a:rPr kumimoji="1" lang="ja-JP" altLang="en-US" sz="2400" b="0">
              <a:solidFill>
                <a:srgbClr val="C00000"/>
              </a:solidFill>
              <a:latin typeface="HGS創英角ﾎﾟｯﾌﾟ体" panose="040B0A00000000000000" pitchFamily="50" charset="-128"/>
              <a:ea typeface="HGS創英角ﾎﾟｯﾌﾟ体" panose="040B0A00000000000000" pitchFamily="50" charset="-128"/>
            </a:rPr>
            <a:t>宿舎、入居者のいずれも</a:t>
          </a:r>
          <a:endParaRPr kumimoji="1" lang="en-US" altLang="ja-JP" sz="2400" b="0">
            <a:solidFill>
              <a:srgbClr val="C00000"/>
            </a:solidFill>
            <a:latin typeface="HGS創英角ﾎﾟｯﾌﾟ体" panose="040B0A00000000000000" pitchFamily="50" charset="-128"/>
            <a:ea typeface="HGS創英角ﾎﾟｯﾌﾟ体" panose="040B0A00000000000000" pitchFamily="50" charset="-128"/>
          </a:endParaRPr>
        </a:p>
        <a:p>
          <a:pPr algn="l"/>
          <a:r>
            <a:rPr kumimoji="1" lang="en-US" altLang="ja-JP" sz="2400" b="0">
              <a:solidFill>
                <a:srgbClr val="C00000"/>
              </a:solidFill>
              <a:latin typeface="HGS創英角ﾎﾟｯﾌﾟ体" panose="040B0A00000000000000" pitchFamily="50" charset="-128"/>
              <a:ea typeface="HGS創英角ﾎﾟｯﾌﾟ体" panose="040B0A00000000000000" pitchFamily="50" charset="-128"/>
            </a:rPr>
            <a:t>    </a:t>
          </a:r>
          <a:r>
            <a:rPr kumimoji="1" lang="ja-JP" altLang="en-US" sz="2400" b="0">
              <a:solidFill>
                <a:srgbClr val="C00000"/>
              </a:solidFill>
              <a:latin typeface="HGS創英角ﾎﾟｯﾌﾟ体" panose="040B0A00000000000000" pitchFamily="50" charset="-128"/>
              <a:ea typeface="HGS創英角ﾎﾟｯﾌﾟ体" panose="040B0A00000000000000" pitchFamily="50" charset="-128"/>
            </a:rPr>
            <a:t>未定の場合、</a:t>
          </a:r>
          <a:endParaRPr kumimoji="1" lang="en-US" altLang="ja-JP" sz="2400" b="0">
            <a:solidFill>
              <a:srgbClr val="C00000"/>
            </a:solidFill>
            <a:latin typeface="HGS創英角ﾎﾟｯﾌﾟ体" panose="040B0A00000000000000" pitchFamily="50" charset="-128"/>
            <a:ea typeface="HGS創英角ﾎﾟｯﾌﾟ体" panose="040B0A00000000000000" pitchFamily="50" charset="-128"/>
          </a:endParaRPr>
        </a:p>
        <a:p>
          <a:pPr algn="l"/>
          <a:r>
            <a:rPr kumimoji="1" lang="ja-JP" altLang="en-US" sz="2400" b="0">
              <a:solidFill>
                <a:srgbClr val="C00000"/>
              </a:solidFill>
              <a:latin typeface="HGS創英角ﾎﾟｯﾌﾟ体" panose="040B0A00000000000000" pitchFamily="50" charset="-128"/>
              <a:ea typeface="HGS創英角ﾎﾟｯﾌﾟ体" panose="040B0A00000000000000" pitchFamily="50" charset="-128"/>
            </a:rPr>
            <a:t>　 交付申請は行えません。</a:t>
          </a:r>
          <a:endParaRPr kumimoji="1" lang="en-US" altLang="ja-JP" sz="2400" b="0">
            <a:solidFill>
              <a:srgbClr val="C0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4</xdr:col>
      <xdr:colOff>136152</xdr:colOff>
      <xdr:row>0</xdr:row>
      <xdr:rowOff>206751</xdr:rowOff>
    </xdr:from>
    <xdr:to>
      <xdr:col>6</xdr:col>
      <xdr:colOff>762001</xdr:colOff>
      <xdr:row>1</xdr:row>
      <xdr:rowOff>187452</xdr:rowOff>
    </xdr:to>
    <xdr:sp macro="" textlink="">
      <xdr:nvSpPr>
        <xdr:cNvPr id="3" name="角丸四角形 19">
          <a:extLst>
            <a:ext uri="{FF2B5EF4-FFF2-40B4-BE49-F238E27FC236}">
              <a16:creationId xmlns:a16="http://schemas.microsoft.com/office/drawing/2014/main" id="{817366E5-417B-4341-86D1-4D701D012450}"/>
            </a:ext>
          </a:extLst>
        </xdr:cNvPr>
        <xdr:cNvSpPr/>
      </xdr:nvSpPr>
      <xdr:spPr>
        <a:xfrm>
          <a:off x="3403227" y="206751"/>
          <a:ext cx="2264149" cy="714126"/>
        </a:xfrm>
        <a:prstGeom prst="roundRect">
          <a:avLst/>
        </a:prstGeom>
        <a:noFill/>
        <a:ln w="31750">
          <a:solidFill>
            <a:srgbClr val="C00000"/>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ja-JP" altLang="en-US"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a:t>
          </a:r>
          <a:r>
            <a:rPr lang="ja-JP" altLang="en-US" sz="2400" b="1" kern="100">
              <a:ln>
                <a:noFill/>
              </a:ln>
              <a:solidFill>
                <a:srgbClr val="000000"/>
              </a:solidFill>
              <a:effectLst>
                <a:outerShdw blurRad="38100" dist="19050" dir="2700000" algn="tl">
                  <a:schemeClr val="dk1">
                    <a:alpha val="40000"/>
                  </a:schemeClr>
                </a:outerShdw>
              </a:effectLst>
              <a:latin typeface="HG丸ｺﾞｼｯｸM-PRO" panose="020F0600000000000000" pitchFamily="50" charset="-128"/>
              <a:ea typeface="HG丸ｺﾞｼｯｸM-PRO" panose="020F0600000000000000" pitchFamily="50" charset="-128"/>
              <a:cs typeface="Times New Roman" panose="02020603050405020304" pitchFamily="18" charset="0"/>
            </a:rPr>
            <a:t>⑧</a:t>
          </a:r>
          <a:r>
            <a:rPr lang="en-US" altLang="ja-JP" sz="2400" b="1" kern="100">
              <a:ln>
                <a:noFill/>
              </a:ln>
              <a:solidFill>
                <a:srgbClr val="000000"/>
              </a:solidFill>
              <a:effectLst>
                <a:outerShdw blurRad="38100" dist="19050" dir="2700000" algn="tl">
                  <a:schemeClr val="dk1">
                    <a:alpha val="40000"/>
                  </a:schemeClr>
                </a:outerShdw>
              </a:effectLst>
              <a:latin typeface="HG丸ｺﾞｼｯｸM-PRO" panose="020F0600000000000000" pitchFamily="50" charset="-128"/>
              <a:ea typeface="HG丸ｺﾞｼｯｸM-PRO" panose="020F0600000000000000" pitchFamily="50" charset="-128"/>
              <a:cs typeface="Times New Roman" panose="02020603050405020304" pitchFamily="18" charset="0"/>
            </a:rPr>
            <a:t>-1</a:t>
          </a:r>
        </a:p>
      </xdr:txBody>
    </xdr:sp>
    <xdr:clientData/>
  </xdr:twoCellAnchor>
  <xdr:twoCellAnchor>
    <xdr:from>
      <xdr:col>4</xdr:col>
      <xdr:colOff>86472</xdr:colOff>
      <xdr:row>28</xdr:row>
      <xdr:rowOff>229162</xdr:rowOff>
    </xdr:from>
    <xdr:to>
      <xdr:col>6</xdr:col>
      <xdr:colOff>712321</xdr:colOff>
      <xdr:row>29</xdr:row>
      <xdr:rowOff>209863</xdr:rowOff>
    </xdr:to>
    <xdr:sp macro="" textlink="">
      <xdr:nvSpPr>
        <xdr:cNvPr id="4" name="角丸四角形 19">
          <a:extLst>
            <a:ext uri="{FF2B5EF4-FFF2-40B4-BE49-F238E27FC236}">
              <a16:creationId xmlns:a16="http://schemas.microsoft.com/office/drawing/2014/main" id="{EB99CF58-542C-48ED-8935-0F546FC63C7B}"/>
            </a:ext>
          </a:extLst>
        </xdr:cNvPr>
        <xdr:cNvSpPr/>
      </xdr:nvSpPr>
      <xdr:spPr>
        <a:xfrm>
          <a:off x="3350372" y="10439962"/>
          <a:ext cx="2270499" cy="714126"/>
        </a:xfrm>
        <a:prstGeom prst="roundRect">
          <a:avLst/>
        </a:prstGeom>
        <a:noFill/>
        <a:ln w="31750">
          <a:solidFill>
            <a:srgbClr val="C00000"/>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ja-JP" altLang="en-US"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a:t>
          </a:r>
          <a:r>
            <a:rPr lang="ja-JP" altLang="en-US" sz="2400" b="1" kern="100">
              <a:ln>
                <a:noFill/>
              </a:ln>
              <a:solidFill>
                <a:srgbClr val="000000"/>
              </a:solidFill>
              <a:effectLst>
                <a:outerShdw blurRad="38100" dist="19050" dir="2700000" algn="tl">
                  <a:schemeClr val="dk1">
                    <a:alpha val="40000"/>
                  </a:schemeClr>
                </a:outerShdw>
              </a:effectLst>
              <a:latin typeface="HG丸ｺﾞｼｯｸM-PRO" panose="020F0600000000000000" pitchFamily="50" charset="-128"/>
              <a:ea typeface="HG丸ｺﾞｼｯｸM-PRO" panose="020F0600000000000000" pitchFamily="50" charset="-128"/>
              <a:cs typeface="Times New Roman" panose="02020603050405020304" pitchFamily="18" charset="0"/>
            </a:rPr>
            <a:t>⑧</a:t>
          </a:r>
          <a:r>
            <a:rPr lang="en-US" altLang="ja-JP" sz="2400" b="1" kern="100">
              <a:ln>
                <a:noFill/>
              </a:ln>
              <a:solidFill>
                <a:srgbClr val="000000"/>
              </a:solidFill>
              <a:effectLst>
                <a:outerShdw blurRad="38100" dist="19050" dir="2700000" algn="tl">
                  <a:schemeClr val="dk1">
                    <a:alpha val="40000"/>
                  </a:schemeClr>
                </a:outerShdw>
              </a:effectLst>
              <a:latin typeface="HG丸ｺﾞｼｯｸM-PRO" panose="020F0600000000000000" pitchFamily="50" charset="-128"/>
              <a:ea typeface="HG丸ｺﾞｼｯｸM-PRO" panose="020F0600000000000000" pitchFamily="50" charset="-128"/>
              <a:cs typeface="Times New Roman" panose="02020603050405020304" pitchFamily="18" charset="0"/>
            </a:rPr>
            <a:t>-2</a:t>
          </a:r>
        </a:p>
      </xdr:txBody>
    </xdr:sp>
    <xdr:clientData/>
  </xdr:twoCellAnchor>
  <xdr:twoCellAnchor>
    <xdr:from>
      <xdr:col>7</xdr:col>
      <xdr:colOff>1</xdr:colOff>
      <xdr:row>5</xdr:row>
      <xdr:rowOff>154515</xdr:rowOff>
    </xdr:from>
    <xdr:to>
      <xdr:col>14</xdr:col>
      <xdr:colOff>806823</xdr:colOff>
      <xdr:row>6</xdr:row>
      <xdr:rowOff>406401</xdr:rowOff>
    </xdr:to>
    <xdr:sp macro="" textlink="">
      <xdr:nvSpPr>
        <xdr:cNvPr id="5" name="正方形/長方形 4">
          <a:extLst>
            <a:ext uri="{FF2B5EF4-FFF2-40B4-BE49-F238E27FC236}">
              <a16:creationId xmlns:a16="http://schemas.microsoft.com/office/drawing/2014/main" id="{0021B8E4-3926-4527-9691-FEECE788D7D3}"/>
            </a:ext>
          </a:extLst>
        </xdr:cNvPr>
        <xdr:cNvSpPr/>
      </xdr:nvSpPr>
      <xdr:spPr>
        <a:xfrm>
          <a:off x="5724526" y="2211915"/>
          <a:ext cx="6544047" cy="426511"/>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050">
            <a:solidFill>
              <a:srgbClr val="FF0000"/>
            </a:solidFill>
          </a:endParaRPr>
        </a:p>
      </xdr:txBody>
    </xdr:sp>
    <xdr:clientData/>
  </xdr:twoCellAnchor>
  <xdr:twoCellAnchor>
    <xdr:from>
      <xdr:col>7</xdr:col>
      <xdr:colOff>9713</xdr:colOff>
      <xdr:row>8</xdr:row>
      <xdr:rowOff>1683</xdr:rowOff>
    </xdr:from>
    <xdr:to>
      <xdr:col>11</xdr:col>
      <xdr:colOff>784411</xdr:colOff>
      <xdr:row>9</xdr:row>
      <xdr:rowOff>410199</xdr:rowOff>
    </xdr:to>
    <xdr:sp macro="" textlink="">
      <xdr:nvSpPr>
        <xdr:cNvPr id="6" name="正方形/長方形 5">
          <a:extLst>
            <a:ext uri="{FF2B5EF4-FFF2-40B4-BE49-F238E27FC236}">
              <a16:creationId xmlns:a16="http://schemas.microsoft.com/office/drawing/2014/main" id="{DBB044FE-59DF-44D9-A559-76CACDA2ECC6}"/>
            </a:ext>
          </a:extLst>
        </xdr:cNvPr>
        <xdr:cNvSpPr/>
      </xdr:nvSpPr>
      <xdr:spPr>
        <a:xfrm>
          <a:off x="5731063" y="3125883"/>
          <a:ext cx="4057648" cy="853016"/>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668617</xdr:colOff>
      <xdr:row>7</xdr:row>
      <xdr:rowOff>354790</xdr:rowOff>
    </xdr:from>
    <xdr:to>
      <xdr:col>9</xdr:col>
      <xdr:colOff>361436</xdr:colOff>
      <xdr:row>8</xdr:row>
      <xdr:rowOff>374105</xdr:rowOff>
    </xdr:to>
    <xdr:sp macro="" textlink="">
      <xdr:nvSpPr>
        <xdr:cNvPr id="7" name="楕円 6">
          <a:extLst>
            <a:ext uri="{FF2B5EF4-FFF2-40B4-BE49-F238E27FC236}">
              <a16:creationId xmlns:a16="http://schemas.microsoft.com/office/drawing/2014/main" id="{8EB5DA63-DFCA-40BD-BB2D-3A74B308691C}"/>
            </a:ext>
          </a:extLst>
        </xdr:cNvPr>
        <xdr:cNvSpPr/>
      </xdr:nvSpPr>
      <xdr:spPr>
        <a:xfrm>
          <a:off x="7212292" y="3028140"/>
          <a:ext cx="511969" cy="466990"/>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ＭＳ Ｐゴシック" panose="020B0600070205080204" pitchFamily="50" charset="-128"/>
              <a:ea typeface="ＭＳ Ｐゴシック" panose="020B0600070205080204" pitchFamily="50" charset="-128"/>
            </a:rPr>
            <a:t>②</a:t>
          </a:r>
        </a:p>
      </xdr:txBody>
    </xdr:sp>
    <xdr:clientData/>
  </xdr:twoCellAnchor>
  <xdr:twoCellAnchor>
    <xdr:from>
      <xdr:col>3</xdr:col>
      <xdr:colOff>3736</xdr:colOff>
      <xdr:row>10</xdr:row>
      <xdr:rowOff>11206</xdr:rowOff>
    </xdr:from>
    <xdr:to>
      <xdr:col>5</xdr:col>
      <xdr:colOff>32373</xdr:colOff>
      <xdr:row>10</xdr:row>
      <xdr:rowOff>422898</xdr:rowOff>
    </xdr:to>
    <xdr:sp macro="" textlink="">
      <xdr:nvSpPr>
        <xdr:cNvPr id="8" name="正方形/長方形 7">
          <a:extLst>
            <a:ext uri="{FF2B5EF4-FFF2-40B4-BE49-F238E27FC236}">
              <a16:creationId xmlns:a16="http://schemas.microsoft.com/office/drawing/2014/main" id="{40FC21CB-E6B1-41B9-9BCA-796124D33CF7}"/>
            </a:ext>
          </a:extLst>
        </xdr:cNvPr>
        <xdr:cNvSpPr/>
      </xdr:nvSpPr>
      <xdr:spPr>
        <a:xfrm>
          <a:off x="2454836" y="4027581"/>
          <a:ext cx="1660587" cy="418042"/>
        </a:xfrm>
        <a:prstGeom prst="rect">
          <a:avLst/>
        </a:prstGeom>
        <a:noFill/>
        <a:ln w="47625">
          <a:solidFill>
            <a:srgbClr val="548235"/>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485027</xdr:colOff>
      <xdr:row>8</xdr:row>
      <xdr:rowOff>158874</xdr:rowOff>
    </xdr:from>
    <xdr:to>
      <xdr:col>5</xdr:col>
      <xdr:colOff>787586</xdr:colOff>
      <xdr:row>9</xdr:row>
      <xdr:rowOff>254560</xdr:rowOff>
    </xdr:to>
    <xdr:sp macro="" textlink="">
      <xdr:nvSpPr>
        <xdr:cNvPr id="9" name="線吹き出し 1 (枠付き) 17">
          <a:extLst>
            <a:ext uri="{FF2B5EF4-FFF2-40B4-BE49-F238E27FC236}">
              <a16:creationId xmlns:a16="http://schemas.microsoft.com/office/drawing/2014/main" id="{50C2DD28-69D8-41CE-85EF-6F88688C837B}"/>
            </a:ext>
          </a:extLst>
        </xdr:cNvPr>
        <xdr:cNvSpPr/>
      </xdr:nvSpPr>
      <xdr:spPr>
        <a:xfrm>
          <a:off x="488202" y="3286249"/>
          <a:ext cx="4388784" cy="543361"/>
        </a:xfrm>
        <a:prstGeom prst="borderCallout1">
          <a:avLst>
            <a:gd name="adj1" fmla="val 98942"/>
            <a:gd name="adj2" fmla="val 15650"/>
            <a:gd name="adj3" fmla="val 155716"/>
            <a:gd name="adj4" fmla="val 45315"/>
          </a:avLst>
        </a:prstGeom>
        <a:solidFill>
          <a:srgbClr val="E9FFE7"/>
        </a:solidFill>
        <a:ln w="38100" cap="flat" cmpd="sng" algn="ctr">
          <a:solidFill>
            <a:srgbClr val="548235"/>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600" b="0">
              <a:solidFill>
                <a:sysClr val="windowText" lastClr="000000"/>
              </a:solidFill>
              <a:effectLst/>
              <a:latin typeface="ＭＳ Ｐゴシック" panose="020B0600070205080204" pitchFamily="50" charset="-128"/>
              <a:ea typeface="ＭＳ Ｐゴシック" panose="020B0600070205080204" pitchFamily="50" charset="-128"/>
              <a:cs typeface="+mn-cs"/>
            </a:rPr>
            <a:t>ウ・</a:t>
          </a:r>
          <a:r>
            <a:rPr lang="ja-JP" altLang="ja-JP" sz="1600" b="0">
              <a:solidFill>
                <a:sysClr val="windowText" lastClr="000000"/>
              </a:solidFill>
              <a:effectLst/>
              <a:latin typeface="ＭＳ Ｐゴシック" panose="020B0600070205080204" pitchFamily="50" charset="-128"/>
              <a:ea typeface="ＭＳ Ｐゴシック" panose="020B0600070205080204" pitchFamily="50" charset="-128"/>
              <a:cs typeface="+mn-cs"/>
            </a:rPr>
            <a:t>第１号</a:t>
          </a:r>
          <a:r>
            <a:rPr lang="en-US" altLang="ja-JP" sz="1600" b="0">
              <a:solidFill>
                <a:sysClr val="windowText" lastClr="000000"/>
              </a:solidFill>
              <a:effectLst/>
              <a:latin typeface="ＭＳ Ｐゴシック" panose="020B0600070205080204" pitchFamily="50" charset="-128"/>
              <a:ea typeface="ＭＳ Ｐゴシック" panose="020B0600070205080204" pitchFamily="50" charset="-128"/>
              <a:cs typeface="+mn-cs"/>
            </a:rPr>
            <a:t>-2</a:t>
          </a:r>
          <a:r>
            <a:rPr lang="ja-JP" altLang="ja-JP" sz="1600" b="0">
              <a:solidFill>
                <a:sysClr val="windowText" lastClr="000000"/>
              </a:solidFill>
              <a:effectLst/>
              <a:latin typeface="ＭＳ Ｐゴシック" panose="020B0600070205080204" pitchFamily="50" charset="-128"/>
              <a:ea typeface="ＭＳ Ｐゴシック" panose="020B0600070205080204" pitchFamily="50" charset="-128"/>
              <a:cs typeface="+mn-cs"/>
            </a:rPr>
            <a:t>様式の</a:t>
          </a:r>
          <a:r>
            <a:rPr kumimoji="0" lang="ja-JP" altLang="en-US" sz="1600" b="0" i="0" u="none" strike="noStrike" kern="0" cap="none" spc="0" normalizeH="0" baseline="0" noProof="0">
              <a:ln>
                <a:noFill/>
              </a:ln>
              <a:solidFill>
                <a:srgbClr val="FF0000"/>
              </a:solidFill>
              <a:effectLst/>
              <a:uLnTx/>
              <a:uFillTx/>
              <a:latin typeface="HGS創英角ﾎﾟｯﾌﾟ体" panose="040B0A00000000000000" pitchFamily="50" charset="-128"/>
              <a:ea typeface="HGS創英角ﾎﾟｯﾌﾟ体" panose="040B0A00000000000000" pitchFamily="50" charset="-128"/>
              <a:cs typeface="+mn-cs"/>
            </a:rPr>
            <a:t>Ｂ</a:t>
          </a:r>
          <a:r>
            <a:rPr lang="ja-JP" altLang="ja-JP" sz="1600" b="0">
              <a:solidFill>
                <a:sysClr val="windowText" lastClr="000000"/>
              </a:solidFill>
              <a:effectLst/>
              <a:latin typeface="ＭＳ Ｐゴシック" panose="020B0600070205080204" pitchFamily="50" charset="-128"/>
              <a:ea typeface="ＭＳ Ｐゴシック" panose="020B0600070205080204" pitchFamily="50" charset="-128"/>
              <a:cs typeface="+mn-cs"/>
            </a:rPr>
            <a:t>（助成対象額）欄へ記入</a:t>
          </a:r>
          <a:endParaRPr lang="ja-JP" altLang="ja-JP" sz="1600" b="0">
            <a:solidFill>
              <a:sysClr val="windowText" lastClr="000000"/>
            </a:solidFill>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8</xdr:col>
      <xdr:colOff>683558</xdr:colOff>
      <xdr:row>5</xdr:row>
      <xdr:rowOff>56029</xdr:rowOff>
    </xdr:from>
    <xdr:to>
      <xdr:col>9</xdr:col>
      <xdr:colOff>351538</xdr:colOff>
      <xdr:row>6</xdr:row>
      <xdr:rowOff>325297</xdr:rowOff>
    </xdr:to>
    <xdr:sp macro="" textlink="">
      <xdr:nvSpPr>
        <xdr:cNvPr id="10" name="楕円 9">
          <a:extLst>
            <a:ext uri="{FF2B5EF4-FFF2-40B4-BE49-F238E27FC236}">
              <a16:creationId xmlns:a16="http://schemas.microsoft.com/office/drawing/2014/main" id="{5C20F01D-3313-48C1-A7B6-572A7AB986A5}"/>
            </a:ext>
          </a:extLst>
        </xdr:cNvPr>
        <xdr:cNvSpPr/>
      </xdr:nvSpPr>
      <xdr:spPr>
        <a:xfrm>
          <a:off x="7227233" y="2113429"/>
          <a:ext cx="490305" cy="440718"/>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ＭＳ Ｐゴシック" panose="020B0600070205080204" pitchFamily="50" charset="-128"/>
              <a:ea typeface="ＭＳ Ｐゴシック" panose="020B0600070205080204" pitchFamily="50" charset="-128"/>
            </a:rPr>
            <a:t>①</a:t>
          </a:r>
        </a:p>
      </xdr:txBody>
    </xdr:sp>
    <xdr:clientData/>
  </xdr:twoCellAnchor>
  <xdr:twoCellAnchor>
    <xdr:from>
      <xdr:col>2</xdr:col>
      <xdr:colOff>336177</xdr:colOff>
      <xdr:row>14</xdr:row>
      <xdr:rowOff>392206</xdr:rowOff>
    </xdr:from>
    <xdr:to>
      <xdr:col>11</xdr:col>
      <xdr:colOff>5042</xdr:colOff>
      <xdr:row>21</xdr:row>
      <xdr:rowOff>437029</xdr:rowOff>
    </xdr:to>
    <xdr:sp macro="" textlink="">
      <xdr:nvSpPr>
        <xdr:cNvPr id="11" name="線吹き出し 1 (枠付き) 17">
          <a:extLst>
            <a:ext uri="{FF2B5EF4-FFF2-40B4-BE49-F238E27FC236}">
              <a16:creationId xmlns:a16="http://schemas.microsoft.com/office/drawing/2014/main" id="{337955E6-A763-447D-8C18-158CC974BC29}"/>
            </a:ext>
          </a:extLst>
        </xdr:cNvPr>
        <xdr:cNvSpPr/>
      </xdr:nvSpPr>
      <xdr:spPr>
        <a:xfrm>
          <a:off x="1961777" y="5389656"/>
          <a:ext cx="7047565" cy="2962648"/>
        </a:xfrm>
        <a:prstGeom prst="borderCallout1">
          <a:avLst>
            <a:gd name="adj1" fmla="val 443"/>
            <a:gd name="adj2" fmla="val 100195"/>
            <a:gd name="adj3" fmla="val 622"/>
            <a:gd name="adj4" fmla="val 99495"/>
          </a:avLst>
        </a:prstGeom>
        <a:solidFill>
          <a:srgbClr val="FFEBEB"/>
        </a:solidFill>
        <a:ln w="38100" cap="flat" cmpd="sng" algn="ctr">
          <a:solidFill>
            <a:srgbClr val="9A3126"/>
          </a:solidFill>
          <a:prstDash val="solid"/>
          <a:miter lim="800000"/>
        </a:ln>
        <a:effectLst/>
      </xdr:spPr>
      <xdr:txBody>
        <a:bodyPr rot="0" spcFirstLastPara="0" vert="horz" wrap="square" lIns="144000" tIns="0" rIns="9144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1" u="sng"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交付申請書</a:t>
          </a:r>
          <a:r>
            <a:rPr lang="en-US" altLang="ja-JP" sz="1400" b="1" u="sng"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1400" b="1" u="sng"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宿舎別</a:t>
          </a:r>
          <a:r>
            <a:rPr lang="en-US" altLang="ja-JP" sz="1400" b="1" u="sng"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kumimoji="0" lang="ja-JP" altLang="en-US" sz="1400" b="1" i="0" u="sng"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記入時の注意点</a:t>
          </a:r>
          <a:endParaRPr kumimoji="0" lang="en-US" altLang="ja-JP" sz="1400" b="1" i="0" u="sng"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1" kern="100">
              <a:solidFill>
                <a:srgbClr val="FF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①</a:t>
          </a:r>
          <a:r>
            <a:rPr lang="ja-JP" altLang="en-US" sz="1400" b="1"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確定した宿舎を記入</a:t>
          </a:r>
          <a:endParaRPr lang="en-US" altLang="ja-JP" sz="1400" b="1"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lgn="l">
            <a:spcAft>
              <a:spcPts val="0"/>
            </a:spcAft>
          </a:pPr>
          <a:r>
            <a:rPr lang="ja-JP" altLang="en-US" sz="1400" b="1" kern="100">
              <a:solidFill>
                <a:srgbClr val="FF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②</a:t>
          </a:r>
          <a:r>
            <a:rPr lang="ja-JP" altLang="en-US" sz="1400" b="1"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助成額については交付予定額を超えることができないので、</a:t>
          </a:r>
          <a:endParaRPr lang="en-US" altLang="ja-JP" sz="1400" b="1"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lgn="l">
            <a:spcAft>
              <a:spcPts val="0"/>
            </a:spcAft>
          </a:pPr>
          <a:r>
            <a:rPr lang="ja-JP" altLang="en-US" sz="1400" b="1"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　 助成期間開始日は余裕を持って想定すること</a:t>
          </a:r>
          <a:endParaRPr lang="en-US" altLang="ja-JP" sz="1400" b="1"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algn="l">
            <a:spcAft>
              <a:spcPts val="0"/>
            </a:spcAft>
          </a:pPr>
          <a:r>
            <a:rPr lang="ja-JP" altLang="en-US" sz="1400" b="1"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r>
            <a:rPr lang="ja-JP" altLang="ja-JP" sz="1400" b="1" baseline="0">
              <a:effectLst/>
              <a:latin typeface="ＭＳ Ｐゴシック" panose="020B0600070205080204" pitchFamily="50" charset="-128"/>
              <a:ea typeface="ＭＳ Ｐゴシック" panose="020B0600070205080204" pitchFamily="50" charset="-128"/>
              <a:cs typeface="+mn-cs"/>
            </a:rPr>
            <a:t> </a:t>
          </a:r>
          <a:r>
            <a:rPr lang="ja-JP" altLang="en-US" sz="1400" b="1"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 （ただし、書類</a:t>
          </a:r>
          <a:r>
            <a:rPr lang="ja-JP" altLang="en-US" sz="1400" b="1"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提出</a:t>
          </a:r>
          <a:r>
            <a:rPr lang="ja-JP" altLang="en-US" sz="1400" b="1"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日以前の日付は不可）</a:t>
          </a:r>
          <a:endParaRPr lang="en-US" altLang="ja-JP" sz="1400" b="1"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1"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r>
            <a:rPr lang="en-US" altLang="ja-JP" sz="1400" b="1" kern="100" baseline="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r>
            <a:rPr lang="ja-JP" altLang="ja-JP" sz="1400" b="1"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◇助成期間開始日の考え方については助成金の手引</a:t>
          </a:r>
          <a:r>
            <a:rPr lang="ja-JP" altLang="en-US" sz="1400" b="1"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５ページ</a:t>
          </a:r>
          <a:r>
            <a:rPr lang="ja-JP" altLang="ja-JP" sz="1400" b="1" kern="100">
              <a:solidFill>
                <a:schemeClr val="tx1"/>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を参照</a:t>
          </a:r>
          <a:endParaRPr lang="en-US" altLang="ja-JP" sz="1400" b="1"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1400" b="1" i="0" u="none" strike="noStrike" kern="100" cap="none" spc="0" normalizeH="0" baseline="0" noProof="0">
            <a:ln>
              <a:noFill/>
            </a:ln>
            <a:solidFill>
              <a:srgbClr val="FF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400" b="1" i="0" u="sng"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a:t>
          </a:r>
          <a:r>
            <a:rPr kumimoji="0" lang="ja-JP" altLang="en-US" sz="1400" b="1" i="0" u="sng"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入居者確定後は、実績報告時に、</a:t>
          </a:r>
          <a:r>
            <a:rPr kumimoji="0" lang="en-US" altLang="ja-JP" sz="1400" b="1" i="0" u="sng"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A</a:t>
          </a:r>
          <a:r>
            <a:rPr kumimoji="0" lang="ja-JP" altLang="en-US" sz="1400" b="1" i="0" u="sng"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賃貸借契約書（写し）、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    </a:t>
          </a:r>
          <a:r>
            <a:rPr kumimoji="0" lang="en-US" altLang="ja-JP" sz="1400" b="1" i="0" u="sng"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B</a:t>
          </a:r>
          <a:r>
            <a:rPr kumimoji="0" lang="ja-JP" altLang="en-US" sz="1400" b="1" i="0" u="sng"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住民票（写し）、宿舎番号「他」の場合は</a:t>
          </a:r>
          <a:r>
            <a:rPr kumimoji="0" lang="en-US" altLang="ja-JP" sz="1400" b="1" i="0" u="sng"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C</a:t>
          </a:r>
          <a:r>
            <a:rPr kumimoji="0" lang="ja-JP" altLang="en-US" sz="1400" b="1" i="0" u="sng"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在留資格細目確認書類（写し）の</a:t>
          </a:r>
          <a:endParaRPr kumimoji="0" lang="en-US" altLang="ja-JP" sz="1400" b="1" i="0" u="sng"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 　</a:t>
          </a:r>
          <a:r>
            <a:rPr kumimoji="0" lang="ja-JP" altLang="en-US" sz="1400" b="1" i="0" u="sng" strike="noStrike" kern="10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Times New Roman" panose="02020603050405020304" pitchFamily="18" charset="0"/>
            </a:rPr>
            <a:t>書類を揃えて提出すること</a:t>
          </a:r>
        </a:p>
      </xdr:txBody>
    </xdr:sp>
    <xdr:clientData/>
  </xdr:twoCellAnchor>
  <xdr:twoCellAnchor>
    <xdr:from>
      <xdr:col>7</xdr:col>
      <xdr:colOff>33618</xdr:colOff>
      <xdr:row>34</xdr:row>
      <xdr:rowOff>426506</xdr:rowOff>
    </xdr:from>
    <xdr:to>
      <xdr:col>12</xdr:col>
      <xdr:colOff>0</xdr:colOff>
      <xdr:row>35</xdr:row>
      <xdr:rowOff>426508</xdr:rowOff>
    </xdr:to>
    <xdr:sp macro="" textlink="">
      <xdr:nvSpPr>
        <xdr:cNvPr id="12" name="正方形/長方形 11">
          <a:extLst>
            <a:ext uri="{FF2B5EF4-FFF2-40B4-BE49-F238E27FC236}">
              <a16:creationId xmlns:a16="http://schemas.microsoft.com/office/drawing/2014/main" id="{6715A819-7012-4EAC-BD28-3003D11ACB22}"/>
            </a:ext>
          </a:extLst>
        </xdr:cNvPr>
        <xdr:cNvSpPr/>
      </xdr:nvSpPr>
      <xdr:spPr>
        <a:xfrm>
          <a:off x="5754968" y="12869331"/>
          <a:ext cx="4065307" cy="447677"/>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703293</xdr:colOff>
      <xdr:row>34</xdr:row>
      <xdr:rowOff>335990</xdr:rowOff>
    </xdr:from>
    <xdr:to>
      <xdr:col>9</xdr:col>
      <xdr:colOff>380237</xdr:colOff>
      <xdr:row>35</xdr:row>
      <xdr:rowOff>355304</xdr:rowOff>
    </xdr:to>
    <xdr:sp macro="" textlink="">
      <xdr:nvSpPr>
        <xdr:cNvPr id="13" name="楕円 12">
          <a:extLst>
            <a:ext uri="{FF2B5EF4-FFF2-40B4-BE49-F238E27FC236}">
              <a16:creationId xmlns:a16="http://schemas.microsoft.com/office/drawing/2014/main" id="{048D8321-CC88-42F2-971D-F7FDEB9D1E5B}"/>
            </a:ext>
          </a:extLst>
        </xdr:cNvPr>
        <xdr:cNvSpPr/>
      </xdr:nvSpPr>
      <xdr:spPr>
        <a:xfrm>
          <a:off x="7246968" y="12772465"/>
          <a:ext cx="496094" cy="466989"/>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ＭＳ Ｐゴシック" panose="020B0600070205080204" pitchFamily="50" charset="-128"/>
              <a:ea typeface="ＭＳ Ｐゴシック" panose="020B0600070205080204" pitchFamily="50" charset="-128"/>
            </a:rPr>
            <a:t>①</a:t>
          </a:r>
        </a:p>
      </xdr:txBody>
    </xdr:sp>
    <xdr:clientData/>
  </xdr:twoCellAnchor>
  <xdr:twoCellAnchor>
    <xdr:from>
      <xdr:col>8</xdr:col>
      <xdr:colOff>703666</xdr:colOff>
      <xdr:row>35</xdr:row>
      <xdr:rowOff>398555</xdr:rowOff>
    </xdr:from>
    <xdr:to>
      <xdr:col>9</xdr:col>
      <xdr:colOff>380672</xdr:colOff>
      <xdr:row>36</xdr:row>
      <xdr:rowOff>408345</xdr:rowOff>
    </xdr:to>
    <xdr:sp macro="" textlink="">
      <xdr:nvSpPr>
        <xdr:cNvPr id="14" name="楕円 13">
          <a:extLst>
            <a:ext uri="{FF2B5EF4-FFF2-40B4-BE49-F238E27FC236}">
              <a16:creationId xmlns:a16="http://schemas.microsoft.com/office/drawing/2014/main" id="{211211AC-D94A-4C9E-8DF5-CDA38BAB7576}"/>
            </a:ext>
          </a:extLst>
        </xdr:cNvPr>
        <xdr:cNvSpPr/>
      </xdr:nvSpPr>
      <xdr:spPr>
        <a:xfrm>
          <a:off x="7247341" y="13285880"/>
          <a:ext cx="496156" cy="460640"/>
        </a:xfrm>
        <a:prstGeom prst="ellipse">
          <a:avLst/>
        </a:prstGeom>
        <a:noFill/>
        <a:ln w="25400">
          <a:solidFill>
            <a:schemeClr val="bg1">
              <a:alpha val="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FF"/>
              </a:solidFill>
              <a:latin typeface="ＭＳ Ｐゴシック" panose="020B0600070205080204" pitchFamily="50" charset="-128"/>
              <a:ea typeface="ＭＳ Ｐゴシック" panose="020B0600070205080204" pitchFamily="50" charset="-128"/>
            </a:rPr>
            <a:t>②</a:t>
          </a:r>
        </a:p>
      </xdr:txBody>
    </xdr:sp>
    <xdr:clientData/>
  </xdr:twoCellAnchor>
  <xdr:twoCellAnchor>
    <xdr:from>
      <xdr:col>7</xdr:col>
      <xdr:colOff>22412</xdr:colOff>
      <xdr:row>36</xdr:row>
      <xdr:rowOff>45509</xdr:rowOff>
    </xdr:from>
    <xdr:to>
      <xdr:col>12</xdr:col>
      <xdr:colOff>1122</xdr:colOff>
      <xdr:row>37</xdr:row>
      <xdr:rowOff>426508</xdr:rowOff>
    </xdr:to>
    <xdr:sp macro="" textlink="">
      <xdr:nvSpPr>
        <xdr:cNvPr id="15" name="正方形/長方形 14">
          <a:extLst>
            <a:ext uri="{FF2B5EF4-FFF2-40B4-BE49-F238E27FC236}">
              <a16:creationId xmlns:a16="http://schemas.microsoft.com/office/drawing/2014/main" id="{C402889C-B80B-4E10-B93F-E0367EC24993}"/>
            </a:ext>
          </a:extLst>
        </xdr:cNvPr>
        <xdr:cNvSpPr/>
      </xdr:nvSpPr>
      <xdr:spPr>
        <a:xfrm>
          <a:off x="5750112" y="13383684"/>
          <a:ext cx="4071285" cy="828674"/>
        </a:xfrm>
        <a:prstGeom prst="rect">
          <a:avLst/>
        </a:prstGeom>
        <a:noFill/>
        <a:ln w="53975">
          <a:solidFill>
            <a:srgbClr val="FF0000"/>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411442</xdr:colOff>
      <xdr:row>43</xdr:row>
      <xdr:rowOff>198531</xdr:rowOff>
    </xdr:from>
    <xdr:to>
      <xdr:col>11</xdr:col>
      <xdr:colOff>63499</xdr:colOff>
      <xdr:row>50</xdr:row>
      <xdr:rowOff>142501</xdr:rowOff>
    </xdr:to>
    <xdr:sp macro="" textlink="">
      <xdr:nvSpPr>
        <xdr:cNvPr id="16" name="線吹き出し 1 (枠付き) 17">
          <a:extLst>
            <a:ext uri="{FF2B5EF4-FFF2-40B4-BE49-F238E27FC236}">
              <a16:creationId xmlns:a16="http://schemas.microsoft.com/office/drawing/2014/main" id="{59A804F2-27C7-4A87-ABFB-1CD6C186D108}"/>
            </a:ext>
          </a:extLst>
        </xdr:cNvPr>
        <xdr:cNvSpPr/>
      </xdr:nvSpPr>
      <xdr:spPr>
        <a:xfrm>
          <a:off x="2037042" y="15898906"/>
          <a:ext cx="7030757" cy="2887195"/>
        </a:xfrm>
        <a:prstGeom prst="borderCallout1">
          <a:avLst>
            <a:gd name="adj1" fmla="val -736"/>
            <a:gd name="adj2" fmla="val 99802"/>
            <a:gd name="adj3" fmla="val 53"/>
            <a:gd name="adj4" fmla="val 99548"/>
          </a:avLst>
        </a:prstGeom>
        <a:solidFill>
          <a:srgbClr val="FFEBEB"/>
        </a:solidFill>
        <a:ln w="38100" cap="flat" cmpd="sng" algn="ctr">
          <a:solidFill>
            <a:srgbClr val="9A3126"/>
          </a:solidFill>
          <a:prstDash val="solid"/>
          <a:miter lim="800000"/>
        </a:ln>
        <a:effectLst/>
      </xdr:spPr>
      <xdr:txBody>
        <a:bodyPr rot="0" spcFirstLastPara="0" vert="horz" wrap="square" lIns="144000" tIns="0" rIns="91440" bIns="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1" u="sng"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交付申請書</a:t>
          </a:r>
          <a:r>
            <a:rPr lang="en-US" altLang="ja-JP" sz="1400" b="1" u="sng"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1400" b="1" u="sng"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宿舎別</a:t>
          </a:r>
          <a:r>
            <a:rPr lang="en-US" altLang="ja-JP" sz="1400" b="1" u="sng"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1400" b="1" u="sng" kern="100" noProof="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記入時の注意点</a:t>
          </a:r>
          <a:endParaRPr lang="en-US" altLang="ja-JP" sz="1400" b="1" u="sng" kern="100" noProof="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1" u="none" kern="100">
              <a:solidFill>
                <a:srgbClr val="FF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①</a:t>
          </a:r>
          <a:r>
            <a:rPr lang="ja-JP" altLang="en-US" sz="1400" b="1" u="none"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確定した入居者を記入</a:t>
          </a:r>
          <a:endParaRPr lang="en-US" altLang="ja-JP" sz="1400" b="1" u="none"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marL="0" indent="0" algn="l">
            <a:spcAft>
              <a:spcPts val="0"/>
            </a:spcAft>
          </a:pPr>
          <a:r>
            <a:rPr lang="ja-JP" altLang="en-US" sz="1400" b="1" u="none" kern="100">
              <a:solidFill>
                <a:srgbClr val="FF00FF"/>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②</a:t>
          </a:r>
          <a:r>
            <a:rPr lang="ja-JP" altLang="en-US" sz="1400" b="1" u="none"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助成額については交付予定額を超えることができないので、</a:t>
          </a:r>
          <a:endParaRPr lang="en-US" altLang="ja-JP" sz="1400" b="1" u="none"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marL="0" indent="0" algn="l">
            <a:spcAft>
              <a:spcPts val="0"/>
            </a:spcAft>
          </a:pPr>
          <a:r>
            <a:rPr lang="ja-JP" altLang="en-US" sz="1400" b="1" u="none"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　 助成期間開始日は余裕を持って想定すること</a:t>
          </a:r>
          <a:endParaRPr lang="en-US" altLang="ja-JP" sz="1400" b="1" u="none"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marL="0" indent="0" algn="l">
            <a:spcAft>
              <a:spcPts val="0"/>
            </a:spcAft>
          </a:pPr>
          <a:r>
            <a:rPr lang="ja-JP" altLang="en-US" sz="1400" b="1" u="none"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　  （ただし、書類提出日以前の日付は不可）</a:t>
          </a:r>
        </a:p>
        <a:p>
          <a:pPr marL="0" indent="0" algn="l">
            <a:spcAft>
              <a:spcPts val="0"/>
            </a:spcAft>
          </a:pPr>
          <a:r>
            <a:rPr lang="ja-JP" altLang="en-US" sz="1400" b="1" u="none" kern="10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　 ◇助成期間開始日の考え方については助成金の手引５ページを参照</a:t>
          </a:r>
        </a:p>
        <a:p>
          <a:pPr marL="0" marR="0" lvl="0" indent="0" algn="l" defTabSz="914400" eaLnBrk="1" fontAlgn="auto" latinLnBrk="0" hangingPunct="1">
            <a:lnSpc>
              <a:spcPct val="100000"/>
            </a:lnSpc>
            <a:spcBef>
              <a:spcPts val="0"/>
            </a:spcBef>
            <a:spcAft>
              <a:spcPts val="0"/>
            </a:spcAft>
            <a:buClrTx/>
            <a:buSzTx/>
            <a:buFontTx/>
            <a:buNone/>
            <a:tabLst/>
            <a:defRPr/>
          </a:pPr>
          <a:endParaRPr lang="en-US" altLang="ja-JP" sz="1400" b="1" u="sng" kern="100" noProof="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altLang="ja-JP" sz="1400" b="1" u="sng" kern="100" noProof="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t>
          </a:r>
          <a:r>
            <a:rPr lang="ja-JP" altLang="en-US" sz="1400" b="1" u="sng" kern="100" noProof="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宿舎確定後は、実績報告書提出時に、</a:t>
          </a:r>
          <a:r>
            <a:rPr lang="en-US" altLang="ja-JP" sz="1400" b="1" u="sng" kern="100" noProof="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A</a:t>
          </a:r>
          <a:r>
            <a:rPr lang="ja-JP" altLang="en-US" sz="1400" b="1" u="sng" kern="100" noProof="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賃貸借契約書（写し）、  </a:t>
          </a: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1" u="none" kern="100" noProof="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    </a:t>
          </a:r>
          <a:r>
            <a:rPr lang="en-US" altLang="ja-JP" sz="1400" b="1" u="sng" kern="100" noProof="0">
              <a:solidFill>
                <a:sysClr val="windowText" lastClr="000000"/>
              </a:solidFill>
              <a:effectLst/>
              <a:latin typeface="ＭＳ Ｐゴシック" panose="020B0600070205080204" pitchFamily="50" charset="-128"/>
              <a:ea typeface="ＭＳ Ｐゴシック" panose="020B0600070205080204" pitchFamily="50" charset="-128"/>
              <a:cs typeface="Times New Roman" panose="02020603050405020304" pitchFamily="18" charset="0"/>
            </a:rPr>
            <a:t>B</a:t>
          </a:r>
          <a:r>
            <a:rPr lang="ja-JP" altLang="en-US" sz="1400" b="1" u="sng" kern="100" noProof="0">
              <a:solidFill>
                <a:sysClr val="windowText" lastClr="000000"/>
              </a:solidFill>
              <a:effectLst/>
              <a:latin typeface="ＭＳ Ｐゴシック" panose="020B0600070205080204" pitchFamily="50" charset="-128"/>
              <a:ea typeface="+mn-ea"/>
              <a:cs typeface="Times New Roman" panose="02020603050405020304" pitchFamily="18" charset="0"/>
            </a:rPr>
            <a:t>住民票（写し）、宿舎番号「他」の場合は</a:t>
          </a:r>
          <a:r>
            <a:rPr lang="en-US" altLang="ja-JP" sz="1400" b="1" u="sng" kern="100" noProof="0">
              <a:solidFill>
                <a:sysClr val="windowText" lastClr="000000"/>
              </a:solidFill>
              <a:effectLst/>
              <a:latin typeface="ＭＳ Ｐゴシック" panose="020B0600070205080204" pitchFamily="50" charset="-128"/>
              <a:ea typeface="+mn-ea"/>
              <a:cs typeface="Times New Roman" panose="02020603050405020304" pitchFamily="18" charset="0"/>
            </a:rPr>
            <a:t>C</a:t>
          </a:r>
          <a:r>
            <a:rPr lang="ja-JP" altLang="en-US" sz="1400" b="1" u="sng" kern="100" noProof="0">
              <a:solidFill>
                <a:sysClr val="windowText" lastClr="000000"/>
              </a:solidFill>
              <a:effectLst/>
              <a:latin typeface="ＭＳ Ｐゴシック" panose="020B0600070205080204" pitchFamily="50" charset="-128"/>
              <a:ea typeface="+mn-ea"/>
              <a:cs typeface="Times New Roman" panose="02020603050405020304" pitchFamily="18" charset="0"/>
            </a:rPr>
            <a:t>在留資格細目確認書類（写し）の</a:t>
          </a:r>
          <a:endParaRPr lang="en-US" altLang="ja-JP" sz="1400" b="1" u="sng" kern="100" noProof="0">
            <a:solidFill>
              <a:sysClr val="windowText" lastClr="000000"/>
            </a:solidFill>
            <a:effectLst/>
            <a:latin typeface="ＭＳ Ｐゴシック" panose="020B0600070205080204" pitchFamily="50" charset="-128"/>
            <a:ea typeface="+mn-ea"/>
            <a:cs typeface="Times New Roman" panose="02020603050405020304" pitchFamily="18"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400" b="1" u="none" kern="100" noProof="0">
              <a:solidFill>
                <a:sysClr val="windowText" lastClr="000000"/>
              </a:solidFill>
              <a:effectLst/>
              <a:latin typeface="ＭＳ Ｐゴシック" panose="020B0600070205080204" pitchFamily="50" charset="-128"/>
              <a:ea typeface="+mn-ea"/>
              <a:cs typeface="Times New Roman" panose="02020603050405020304" pitchFamily="18" charset="0"/>
            </a:rPr>
            <a:t>　 </a:t>
          </a:r>
          <a:r>
            <a:rPr lang="ja-JP" altLang="en-US" sz="1400" b="1" u="sng" kern="100" noProof="0">
              <a:solidFill>
                <a:sysClr val="windowText" lastClr="000000"/>
              </a:solidFill>
              <a:effectLst/>
              <a:latin typeface="ＭＳ Ｐゴシック" panose="020B0600070205080204" pitchFamily="50" charset="-128"/>
              <a:ea typeface="+mn-ea"/>
              <a:cs typeface="Times New Roman" panose="02020603050405020304" pitchFamily="18" charset="0"/>
            </a:rPr>
            <a:t>書類を揃えて提出すること</a:t>
          </a:r>
        </a:p>
      </xdr:txBody>
    </xdr:sp>
    <xdr:clientData/>
  </xdr:twoCellAnchor>
  <xdr:twoCellAnchor>
    <xdr:from>
      <xdr:col>2</xdr:col>
      <xdr:colOff>795618</xdr:colOff>
      <xdr:row>38</xdr:row>
      <xdr:rowOff>0</xdr:rowOff>
    </xdr:from>
    <xdr:to>
      <xdr:col>5</xdr:col>
      <xdr:colOff>25588</xdr:colOff>
      <xdr:row>38</xdr:row>
      <xdr:rowOff>408517</xdr:rowOff>
    </xdr:to>
    <xdr:sp macro="" textlink="">
      <xdr:nvSpPr>
        <xdr:cNvPr id="17" name="正方形/長方形 16">
          <a:extLst>
            <a:ext uri="{FF2B5EF4-FFF2-40B4-BE49-F238E27FC236}">
              <a16:creationId xmlns:a16="http://schemas.microsoft.com/office/drawing/2014/main" id="{8C017156-4C78-4935-927D-6EFAD1376CB3}"/>
            </a:ext>
          </a:extLst>
        </xdr:cNvPr>
        <xdr:cNvSpPr/>
      </xdr:nvSpPr>
      <xdr:spPr>
        <a:xfrm>
          <a:off x="2421218" y="14230350"/>
          <a:ext cx="1693770" cy="411692"/>
        </a:xfrm>
        <a:prstGeom prst="rect">
          <a:avLst/>
        </a:prstGeom>
        <a:noFill/>
        <a:ln w="47625">
          <a:solidFill>
            <a:srgbClr val="548235"/>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235323</xdr:colOff>
      <xdr:row>36</xdr:row>
      <xdr:rowOff>179293</xdr:rowOff>
    </xdr:from>
    <xdr:to>
      <xdr:col>5</xdr:col>
      <xdr:colOff>268940</xdr:colOff>
      <xdr:row>37</xdr:row>
      <xdr:rowOff>246528</xdr:rowOff>
    </xdr:to>
    <xdr:sp macro="" textlink="">
      <xdr:nvSpPr>
        <xdr:cNvPr id="18" name="線吹き出し 1 (枠付き) 17">
          <a:extLst>
            <a:ext uri="{FF2B5EF4-FFF2-40B4-BE49-F238E27FC236}">
              <a16:creationId xmlns:a16="http://schemas.microsoft.com/office/drawing/2014/main" id="{1805D940-F0C0-4B19-95FD-2A03A0D16083}"/>
            </a:ext>
          </a:extLst>
        </xdr:cNvPr>
        <xdr:cNvSpPr/>
      </xdr:nvSpPr>
      <xdr:spPr>
        <a:xfrm>
          <a:off x="238498" y="13517468"/>
          <a:ext cx="4116667" cy="511735"/>
        </a:xfrm>
        <a:prstGeom prst="borderCallout1">
          <a:avLst>
            <a:gd name="adj1" fmla="val 102021"/>
            <a:gd name="adj2" fmla="val 42999"/>
            <a:gd name="adj3" fmla="val 147013"/>
            <a:gd name="adj4" fmla="val 52487"/>
          </a:avLst>
        </a:prstGeom>
        <a:solidFill>
          <a:srgbClr val="E9FFE7"/>
        </a:solidFill>
        <a:ln w="38100" cap="flat" cmpd="sng" algn="ctr">
          <a:solidFill>
            <a:srgbClr val="548235"/>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lgn="ctr"/>
          <a:r>
            <a:rPr lang="ja-JP" altLang="en-US" sz="1600" b="0">
              <a:solidFill>
                <a:sysClr val="windowText" lastClr="000000"/>
              </a:solidFill>
              <a:effectLst/>
              <a:latin typeface="MS UI Gothic" panose="020B0600070205080204" pitchFamily="50" charset="-128"/>
              <a:ea typeface="MS UI Gothic" panose="020B0600070205080204" pitchFamily="50" charset="-128"/>
              <a:cs typeface="+mn-cs"/>
            </a:rPr>
            <a:t>ウ・</a:t>
          </a:r>
          <a:r>
            <a:rPr lang="ja-JP" altLang="ja-JP" sz="1600" b="0">
              <a:effectLst/>
              <a:latin typeface="MS UI Gothic" panose="020B0600070205080204" pitchFamily="50" charset="-128"/>
              <a:ea typeface="MS UI Gothic" panose="020B0600070205080204" pitchFamily="50" charset="-128"/>
              <a:cs typeface="+mn-cs"/>
            </a:rPr>
            <a:t>第１号</a:t>
          </a:r>
          <a:r>
            <a:rPr lang="en-US" altLang="ja-JP" sz="1600" b="0">
              <a:effectLst/>
              <a:latin typeface="MS UI Gothic" panose="020B0600070205080204" pitchFamily="50" charset="-128"/>
              <a:ea typeface="MS UI Gothic" panose="020B0600070205080204" pitchFamily="50" charset="-128"/>
              <a:cs typeface="+mn-cs"/>
            </a:rPr>
            <a:t>-2</a:t>
          </a:r>
          <a:r>
            <a:rPr lang="ja-JP" altLang="ja-JP" sz="1600" b="0">
              <a:effectLst/>
              <a:latin typeface="MS UI Gothic" panose="020B0600070205080204" pitchFamily="50" charset="-128"/>
              <a:ea typeface="MS UI Gothic" panose="020B0600070205080204" pitchFamily="50" charset="-128"/>
              <a:cs typeface="+mn-cs"/>
            </a:rPr>
            <a:t>様式の</a:t>
          </a:r>
          <a:r>
            <a:rPr kumimoji="0" lang="ja-JP" altLang="en-US" sz="1600" b="0" i="0" u="none" strike="noStrike" kern="0" cap="none" spc="0" normalizeH="0" baseline="0" noProof="0">
              <a:ln>
                <a:noFill/>
              </a:ln>
              <a:solidFill>
                <a:srgbClr val="FF0000"/>
              </a:solidFill>
              <a:effectLst/>
              <a:uLnTx/>
              <a:uFillTx/>
              <a:latin typeface="HGS創英角ﾎﾟｯﾌﾟ体" panose="040B0A00000000000000" pitchFamily="50" charset="-128"/>
              <a:ea typeface="HGS創英角ﾎﾟｯﾌﾟ体" panose="040B0A00000000000000" pitchFamily="50" charset="-128"/>
              <a:cs typeface="+mn-cs"/>
            </a:rPr>
            <a:t>Ｂ</a:t>
          </a:r>
          <a:r>
            <a:rPr lang="ja-JP" altLang="ja-JP" sz="1600" b="0">
              <a:effectLst/>
              <a:latin typeface="MS UI Gothic" panose="020B0600070205080204" pitchFamily="50" charset="-128"/>
              <a:ea typeface="MS UI Gothic" panose="020B0600070205080204" pitchFamily="50" charset="-128"/>
              <a:cs typeface="+mn-cs"/>
            </a:rPr>
            <a:t>（助成対象額）欄へ記入</a:t>
          </a:r>
          <a:endParaRPr lang="ja-JP" altLang="ja-JP" sz="1600" b="0">
            <a:effectLst/>
            <a:latin typeface="MS UI Gothic" panose="020B0600070205080204" pitchFamily="50" charset="-128"/>
            <a:ea typeface="MS UI Gothic" panose="020B060007020508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246530</xdr:colOff>
      <xdr:row>0</xdr:row>
      <xdr:rowOff>112059</xdr:rowOff>
    </xdr:from>
    <xdr:to>
      <xdr:col>6</xdr:col>
      <xdr:colOff>649943</xdr:colOff>
      <xdr:row>1</xdr:row>
      <xdr:rowOff>22412</xdr:rowOff>
    </xdr:to>
    <xdr:sp macro="" textlink="">
      <xdr:nvSpPr>
        <xdr:cNvPr id="2" name="角丸四角形 19">
          <a:extLst>
            <a:ext uri="{FF2B5EF4-FFF2-40B4-BE49-F238E27FC236}">
              <a16:creationId xmlns:a16="http://schemas.microsoft.com/office/drawing/2014/main" id="{BE45B96E-B961-4DFA-AE19-23D94B6C4243}"/>
            </a:ext>
          </a:extLst>
        </xdr:cNvPr>
        <xdr:cNvSpPr/>
      </xdr:nvSpPr>
      <xdr:spPr>
        <a:xfrm>
          <a:off x="3513605" y="112059"/>
          <a:ext cx="2041713" cy="627903"/>
        </a:xfrm>
        <a:prstGeom prst="roundRect">
          <a:avLst/>
        </a:prstGeom>
        <a:noFill/>
        <a:ln w="31750">
          <a:solidFill>
            <a:srgbClr val="C00000"/>
          </a:solidFill>
        </a:ln>
      </xdr:spPr>
      <xdr:style>
        <a:lnRef idx="1">
          <a:schemeClr val="accent4"/>
        </a:lnRef>
        <a:fillRef idx="2">
          <a:schemeClr val="accent4"/>
        </a:fillRef>
        <a:effectRef idx="1">
          <a:schemeClr val="accent4"/>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記入例</a:t>
          </a:r>
          <a:r>
            <a:rPr lang="ja-JP" altLang="en-US"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a:t>
          </a:r>
          <a:r>
            <a:rPr lang="ja-JP" altLang="en-US" sz="2400" b="1" kern="100">
              <a:ln>
                <a:noFill/>
              </a:ln>
              <a:solidFill>
                <a:srgbClr val="000000"/>
              </a:solidFill>
              <a:effectLst>
                <a:outerShdw blurRad="38100" dist="19050" dir="2700000" algn="tl">
                  <a:schemeClr val="dk1">
                    <a:alpha val="40000"/>
                  </a:schemeClr>
                </a:outerShdw>
              </a:effectLst>
              <a:latin typeface="HG丸ｺﾞｼｯｸM-PRO" panose="020F0600000000000000" pitchFamily="50" charset="-128"/>
              <a:ea typeface="HG丸ｺﾞｼｯｸM-PRO" panose="020F0600000000000000" pitchFamily="50" charset="-128"/>
              <a:cs typeface="Times New Roman" panose="02020603050405020304" pitchFamily="18" charset="0"/>
            </a:rPr>
            <a:t>⑫</a:t>
          </a:r>
          <a:r>
            <a:rPr lang="ja-JP" altLang="en-US"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rPr>
            <a:t>　</a:t>
          </a:r>
          <a:endParaRPr lang="en-US" altLang="ja-JP" sz="2400" kern="100">
            <a:ln>
              <a:noFill/>
            </a:ln>
            <a:solidFill>
              <a:srgbClr val="000000"/>
            </a:solidFill>
            <a:effectLst>
              <a:outerShdw blurRad="38100" dist="19050" dir="2700000" algn="tl">
                <a:schemeClr val="dk1">
                  <a:alpha val="40000"/>
                </a:schemeClr>
              </a:outerShdw>
            </a:effectLst>
            <a:ea typeface="HGP創英角ﾎﾟｯﾌﾟ体" panose="040B0A00000000000000" pitchFamily="50" charset="-128"/>
            <a:cs typeface="Times New Roman" panose="02020603050405020304" pitchFamily="18" charset="0"/>
          </a:endParaRPr>
        </a:p>
      </xdr:txBody>
    </xdr:sp>
    <xdr:clientData/>
  </xdr:twoCellAnchor>
  <xdr:twoCellAnchor>
    <xdr:from>
      <xdr:col>3</xdr:col>
      <xdr:colOff>50132</xdr:colOff>
      <xdr:row>9</xdr:row>
      <xdr:rowOff>0</xdr:rowOff>
    </xdr:from>
    <xdr:to>
      <xdr:col>5</xdr:col>
      <xdr:colOff>3125</xdr:colOff>
      <xdr:row>9</xdr:row>
      <xdr:rowOff>429060</xdr:rowOff>
    </xdr:to>
    <xdr:sp macro="" textlink="">
      <xdr:nvSpPr>
        <xdr:cNvPr id="3" name="正方形/長方形 2">
          <a:extLst>
            <a:ext uri="{FF2B5EF4-FFF2-40B4-BE49-F238E27FC236}">
              <a16:creationId xmlns:a16="http://schemas.microsoft.com/office/drawing/2014/main" id="{2E9FACAD-9592-42E3-A9AB-66B993DB8A83}"/>
            </a:ext>
          </a:extLst>
        </xdr:cNvPr>
        <xdr:cNvSpPr/>
      </xdr:nvSpPr>
      <xdr:spPr>
        <a:xfrm>
          <a:off x="2494882" y="3838575"/>
          <a:ext cx="1594468" cy="425885"/>
        </a:xfrm>
        <a:prstGeom prst="rect">
          <a:avLst/>
        </a:prstGeom>
        <a:noFill/>
        <a:ln w="47625">
          <a:solidFill>
            <a:srgbClr val="548235"/>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xdr:col>
      <xdr:colOff>56030</xdr:colOff>
      <xdr:row>35</xdr:row>
      <xdr:rowOff>0</xdr:rowOff>
    </xdr:from>
    <xdr:to>
      <xdr:col>5</xdr:col>
      <xdr:colOff>35485</xdr:colOff>
      <xdr:row>35</xdr:row>
      <xdr:rowOff>432235</xdr:rowOff>
    </xdr:to>
    <xdr:sp macro="" textlink="">
      <xdr:nvSpPr>
        <xdr:cNvPr id="4" name="正方形/長方形 3">
          <a:extLst>
            <a:ext uri="{FF2B5EF4-FFF2-40B4-BE49-F238E27FC236}">
              <a16:creationId xmlns:a16="http://schemas.microsoft.com/office/drawing/2014/main" id="{5050651E-C047-4AEE-8A09-B209936AD6BF}"/>
            </a:ext>
          </a:extLst>
        </xdr:cNvPr>
        <xdr:cNvSpPr/>
      </xdr:nvSpPr>
      <xdr:spPr>
        <a:xfrm>
          <a:off x="2503955" y="14211300"/>
          <a:ext cx="1617755" cy="429060"/>
        </a:xfrm>
        <a:prstGeom prst="rect">
          <a:avLst/>
        </a:prstGeom>
        <a:noFill/>
        <a:ln w="47625">
          <a:solidFill>
            <a:srgbClr val="548235"/>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8</xdr:col>
      <xdr:colOff>873435</xdr:colOff>
      <xdr:row>31</xdr:row>
      <xdr:rowOff>31750</xdr:rowOff>
    </xdr:from>
    <xdr:to>
      <xdr:col>14</xdr:col>
      <xdr:colOff>824254</xdr:colOff>
      <xdr:row>35</xdr:row>
      <xdr:rowOff>11206</xdr:rowOff>
    </xdr:to>
    <xdr:sp macro="" textlink="">
      <xdr:nvSpPr>
        <xdr:cNvPr id="5" name="正方形/長方形 4">
          <a:extLst>
            <a:ext uri="{FF2B5EF4-FFF2-40B4-BE49-F238E27FC236}">
              <a16:creationId xmlns:a16="http://schemas.microsoft.com/office/drawing/2014/main" id="{31587E33-F228-4ADB-8012-EE87D3636EB8}"/>
            </a:ext>
          </a:extLst>
        </xdr:cNvPr>
        <xdr:cNvSpPr/>
      </xdr:nvSpPr>
      <xdr:spPr>
        <a:xfrm>
          <a:off x="7359960" y="12449175"/>
          <a:ext cx="4916519" cy="1770156"/>
        </a:xfrm>
        <a:prstGeom prst="rect">
          <a:avLst/>
        </a:prstGeom>
        <a:noFill/>
        <a:ln w="53975" cmpd="thickThin">
          <a:solidFill>
            <a:srgbClr val="0000CC"/>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10</xdr:col>
      <xdr:colOff>806823</xdr:colOff>
      <xdr:row>39</xdr:row>
      <xdr:rowOff>7408</xdr:rowOff>
    </xdr:from>
    <xdr:to>
      <xdr:col>14</xdr:col>
      <xdr:colOff>3236</xdr:colOff>
      <xdr:row>40</xdr:row>
      <xdr:rowOff>476250</xdr:rowOff>
    </xdr:to>
    <xdr:sp macro="" textlink="">
      <xdr:nvSpPr>
        <xdr:cNvPr id="6" name="正方形/長方形 5">
          <a:extLst>
            <a:ext uri="{FF2B5EF4-FFF2-40B4-BE49-F238E27FC236}">
              <a16:creationId xmlns:a16="http://schemas.microsoft.com/office/drawing/2014/main" id="{DAB3C6CD-1AB5-411D-A556-CBB25612A5CC}"/>
            </a:ext>
          </a:extLst>
        </xdr:cNvPr>
        <xdr:cNvSpPr/>
      </xdr:nvSpPr>
      <xdr:spPr>
        <a:xfrm>
          <a:off x="8991973" y="15202958"/>
          <a:ext cx="2473013" cy="951442"/>
        </a:xfrm>
        <a:prstGeom prst="rect">
          <a:avLst/>
        </a:prstGeom>
        <a:noFill/>
        <a:ln w="53975" cmpd="thickThin">
          <a:solidFill>
            <a:srgbClr val="0000CC"/>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11</xdr:col>
      <xdr:colOff>0</xdr:colOff>
      <xdr:row>44</xdr:row>
      <xdr:rowOff>0</xdr:rowOff>
    </xdr:from>
    <xdr:to>
      <xdr:col>14</xdr:col>
      <xdr:colOff>0</xdr:colOff>
      <xdr:row>45</xdr:row>
      <xdr:rowOff>8031</xdr:rowOff>
    </xdr:to>
    <xdr:sp macro="" textlink="">
      <xdr:nvSpPr>
        <xdr:cNvPr id="7" name="正方形/長方形 6">
          <a:extLst>
            <a:ext uri="{FF2B5EF4-FFF2-40B4-BE49-F238E27FC236}">
              <a16:creationId xmlns:a16="http://schemas.microsoft.com/office/drawing/2014/main" id="{E12BD4D7-A854-47A4-9AB1-6B1E0E9A2004}"/>
            </a:ext>
          </a:extLst>
        </xdr:cNvPr>
        <xdr:cNvSpPr/>
      </xdr:nvSpPr>
      <xdr:spPr>
        <a:xfrm>
          <a:off x="9001125" y="17183100"/>
          <a:ext cx="2457450" cy="420781"/>
        </a:xfrm>
        <a:prstGeom prst="rect">
          <a:avLst/>
        </a:prstGeom>
        <a:noFill/>
        <a:ln w="53975" cmpd="thickThin">
          <a:solidFill>
            <a:srgbClr val="0000CC"/>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601942</xdr:colOff>
      <xdr:row>21</xdr:row>
      <xdr:rowOff>484981</xdr:rowOff>
    </xdr:from>
    <xdr:to>
      <xdr:col>8</xdr:col>
      <xdr:colOff>86471</xdr:colOff>
      <xdr:row>22</xdr:row>
      <xdr:rowOff>535781</xdr:rowOff>
    </xdr:to>
    <xdr:sp macro="" textlink="">
      <xdr:nvSpPr>
        <xdr:cNvPr id="8" name="正方形/長方形 7">
          <a:extLst>
            <a:ext uri="{FF2B5EF4-FFF2-40B4-BE49-F238E27FC236}">
              <a16:creationId xmlns:a16="http://schemas.microsoft.com/office/drawing/2014/main" id="{03C12739-5E9D-44B0-8875-AE392B55A23A}"/>
            </a:ext>
          </a:extLst>
        </xdr:cNvPr>
        <xdr:cNvSpPr/>
      </xdr:nvSpPr>
      <xdr:spPr>
        <a:xfrm flipV="1">
          <a:off x="598767" y="8736806"/>
          <a:ext cx="6028204" cy="561975"/>
        </a:xfrm>
        <a:prstGeom prst="rect">
          <a:avLst/>
        </a:prstGeom>
        <a:noFill/>
        <a:ln w="53975" cmpd="thickThin">
          <a:solidFill>
            <a:srgbClr val="0000CC"/>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140095</xdr:colOff>
      <xdr:row>35</xdr:row>
      <xdr:rowOff>230191</xdr:rowOff>
    </xdr:from>
    <xdr:to>
      <xdr:col>10</xdr:col>
      <xdr:colOff>684181</xdr:colOff>
      <xdr:row>45</xdr:row>
      <xdr:rowOff>26457</xdr:rowOff>
    </xdr:to>
    <xdr:grpSp>
      <xdr:nvGrpSpPr>
        <xdr:cNvPr id="9" name="グループ化 8">
          <a:extLst>
            <a:ext uri="{FF2B5EF4-FFF2-40B4-BE49-F238E27FC236}">
              <a16:creationId xmlns:a16="http://schemas.microsoft.com/office/drawing/2014/main" id="{97040EFF-DFE4-4E92-8D95-7E1B7FC6C28A}"/>
            </a:ext>
          </a:extLst>
        </xdr:cNvPr>
        <xdr:cNvGrpSpPr/>
      </xdr:nvGrpSpPr>
      <xdr:grpSpPr>
        <a:xfrm>
          <a:off x="5032770" y="14433024"/>
          <a:ext cx="3800578" cy="3186108"/>
          <a:chOff x="5064520" y="14488827"/>
          <a:chExt cx="3831366" cy="3205350"/>
        </a:xfrm>
      </xdr:grpSpPr>
      <xdr:sp macro="" textlink="">
        <xdr:nvSpPr>
          <xdr:cNvPr id="10" name="吹き出し: 四角形 12">
            <a:extLst>
              <a:ext uri="{FF2B5EF4-FFF2-40B4-BE49-F238E27FC236}">
                <a16:creationId xmlns:a16="http://schemas.microsoft.com/office/drawing/2014/main" id="{9DE86BA6-DCE0-4FE2-BEFD-605FC430664A}"/>
              </a:ext>
            </a:extLst>
          </xdr:cNvPr>
          <xdr:cNvSpPr/>
        </xdr:nvSpPr>
        <xdr:spPr>
          <a:xfrm>
            <a:off x="5064520" y="14488827"/>
            <a:ext cx="3831366" cy="3205350"/>
          </a:xfrm>
          <a:custGeom>
            <a:avLst/>
            <a:gdLst>
              <a:gd name="connsiteX0" fmla="*/ 0 w 2970021"/>
              <a:gd name="connsiteY0" fmla="*/ 0 h 2153409"/>
              <a:gd name="connsiteX1" fmla="*/ 1732512 w 2970021"/>
              <a:gd name="connsiteY1" fmla="*/ 0 h 2153409"/>
              <a:gd name="connsiteX2" fmla="*/ 1732512 w 2970021"/>
              <a:gd name="connsiteY2" fmla="*/ 0 h 2153409"/>
              <a:gd name="connsiteX3" fmla="*/ 2475018 w 2970021"/>
              <a:gd name="connsiteY3" fmla="*/ 0 h 2153409"/>
              <a:gd name="connsiteX4" fmla="*/ 2970021 w 2970021"/>
              <a:gd name="connsiteY4" fmla="*/ 0 h 2153409"/>
              <a:gd name="connsiteX5" fmla="*/ 2970021 w 2970021"/>
              <a:gd name="connsiteY5" fmla="*/ 358902 h 2153409"/>
              <a:gd name="connsiteX6" fmla="*/ 3694439 w 2970021"/>
              <a:gd name="connsiteY6" fmla="*/ -355679 h 2153409"/>
              <a:gd name="connsiteX7" fmla="*/ 2970021 w 2970021"/>
              <a:gd name="connsiteY7" fmla="*/ 897254 h 2153409"/>
              <a:gd name="connsiteX8" fmla="*/ 2970021 w 2970021"/>
              <a:gd name="connsiteY8" fmla="*/ 2153409 h 2153409"/>
              <a:gd name="connsiteX9" fmla="*/ 2475018 w 2970021"/>
              <a:gd name="connsiteY9" fmla="*/ 2153409 h 2153409"/>
              <a:gd name="connsiteX10" fmla="*/ 1732512 w 2970021"/>
              <a:gd name="connsiteY10" fmla="*/ 2153409 h 2153409"/>
              <a:gd name="connsiteX11" fmla="*/ 1732512 w 2970021"/>
              <a:gd name="connsiteY11" fmla="*/ 2153409 h 2153409"/>
              <a:gd name="connsiteX12" fmla="*/ 0 w 2970021"/>
              <a:gd name="connsiteY12" fmla="*/ 2153409 h 2153409"/>
              <a:gd name="connsiteX13" fmla="*/ 0 w 2970021"/>
              <a:gd name="connsiteY13" fmla="*/ 897254 h 2153409"/>
              <a:gd name="connsiteX14" fmla="*/ 0 w 2970021"/>
              <a:gd name="connsiteY14" fmla="*/ 358902 h 2153409"/>
              <a:gd name="connsiteX15" fmla="*/ 0 w 2970021"/>
              <a:gd name="connsiteY15" fmla="*/ 358902 h 2153409"/>
              <a:gd name="connsiteX16" fmla="*/ 0 w 2970021"/>
              <a:gd name="connsiteY16" fmla="*/ 0 h 2153409"/>
              <a:gd name="connsiteX0" fmla="*/ 0 w 3694439"/>
              <a:gd name="connsiteY0" fmla="*/ 355679 h 2509088"/>
              <a:gd name="connsiteX1" fmla="*/ 1732512 w 3694439"/>
              <a:gd name="connsiteY1" fmla="*/ 355679 h 2509088"/>
              <a:gd name="connsiteX2" fmla="*/ 1732512 w 3694439"/>
              <a:gd name="connsiteY2" fmla="*/ 355679 h 2509088"/>
              <a:gd name="connsiteX3" fmla="*/ 2475018 w 3694439"/>
              <a:gd name="connsiteY3" fmla="*/ 355679 h 2509088"/>
              <a:gd name="connsiteX4" fmla="*/ 2970021 w 3694439"/>
              <a:gd name="connsiteY4" fmla="*/ 355679 h 2509088"/>
              <a:gd name="connsiteX5" fmla="*/ 2970021 w 3694439"/>
              <a:gd name="connsiteY5" fmla="*/ 714581 h 2509088"/>
              <a:gd name="connsiteX6" fmla="*/ 3694439 w 3694439"/>
              <a:gd name="connsiteY6" fmla="*/ 0 h 2509088"/>
              <a:gd name="connsiteX7" fmla="*/ 2970021 w 3694439"/>
              <a:gd name="connsiteY7" fmla="*/ 1252933 h 2509088"/>
              <a:gd name="connsiteX8" fmla="*/ 2981678 w 3694439"/>
              <a:gd name="connsiteY8" fmla="*/ 1248863 h 2509088"/>
              <a:gd name="connsiteX9" fmla="*/ 2970021 w 3694439"/>
              <a:gd name="connsiteY9" fmla="*/ 2509088 h 2509088"/>
              <a:gd name="connsiteX10" fmla="*/ 2475018 w 3694439"/>
              <a:gd name="connsiteY10" fmla="*/ 2509088 h 2509088"/>
              <a:gd name="connsiteX11" fmla="*/ 1732512 w 3694439"/>
              <a:gd name="connsiteY11" fmla="*/ 2509088 h 2509088"/>
              <a:gd name="connsiteX12" fmla="*/ 1732512 w 3694439"/>
              <a:gd name="connsiteY12" fmla="*/ 2509088 h 2509088"/>
              <a:gd name="connsiteX13" fmla="*/ 0 w 3694439"/>
              <a:gd name="connsiteY13" fmla="*/ 2509088 h 2509088"/>
              <a:gd name="connsiteX14" fmla="*/ 0 w 3694439"/>
              <a:gd name="connsiteY14" fmla="*/ 1252933 h 2509088"/>
              <a:gd name="connsiteX15" fmla="*/ 0 w 3694439"/>
              <a:gd name="connsiteY15" fmla="*/ 714581 h 2509088"/>
              <a:gd name="connsiteX16" fmla="*/ 0 w 3694439"/>
              <a:gd name="connsiteY16" fmla="*/ 714581 h 2509088"/>
              <a:gd name="connsiteX17" fmla="*/ 0 w 3694439"/>
              <a:gd name="connsiteY17" fmla="*/ 355679 h 2509088"/>
              <a:gd name="connsiteX0" fmla="*/ 0 w 3789028"/>
              <a:gd name="connsiteY0" fmla="*/ 355679 h 2509088"/>
              <a:gd name="connsiteX1" fmla="*/ 1732512 w 3789028"/>
              <a:gd name="connsiteY1" fmla="*/ 355679 h 2509088"/>
              <a:gd name="connsiteX2" fmla="*/ 1732512 w 3789028"/>
              <a:gd name="connsiteY2" fmla="*/ 355679 h 2509088"/>
              <a:gd name="connsiteX3" fmla="*/ 2475018 w 3789028"/>
              <a:gd name="connsiteY3" fmla="*/ 355679 h 2509088"/>
              <a:gd name="connsiteX4" fmla="*/ 2970021 w 3789028"/>
              <a:gd name="connsiteY4" fmla="*/ 355679 h 2509088"/>
              <a:gd name="connsiteX5" fmla="*/ 2970021 w 3789028"/>
              <a:gd name="connsiteY5" fmla="*/ 714581 h 2509088"/>
              <a:gd name="connsiteX6" fmla="*/ 3694439 w 3789028"/>
              <a:gd name="connsiteY6" fmla="*/ 0 h 2509088"/>
              <a:gd name="connsiteX7" fmla="*/ 2970021 w 3789028"/>
              <a:gd name="connsiteY7" fmla="*/ 1252933 h 2509088"/>
              <a:gd name="connsiteX8" fmla="*/ 3789028 w 3789028"/>
              <a:gd name="connsiteY8" fmla="*/ 1761100 h 2509088"/>
              <a:gd name="connsiteX9" fmla="*/ 2970021 w 3789028"/>
              <a:gd name="connsiteY9" fmla="*/ 2509088 h 2509088"/>
              <a:gd name="connsiteX10" fmla="*/ 2475018 w 3789028"/>
              <a:gd name="connsiteY10" fmla="*/ 2509088 h 2509088"/>
              <a:gd name="connsiteX11" fmla="*/ 1732512 w 3789028"/>
              <a:gd name="connsiteY11" fmla="*/ 2509088 h 2509088"/>
              <a:gd name="connsiteX12" fmla="*/ 1732512 w 3789028"/>
              <a:gd name="connsiteY12" fmla="*/ 2509088 h 2509088"/>
              <a:gd name="connsiteX13" fmla="*/ 0 w 3789028"/>
              <a:gd name="connsiteY13" fmla="*/ 2509088 h 2509088"/>
              <a:gd name="connsiteX14" fmla="*/ 0 w 3789028"/>
              <a:gd name="connsiteY14" fmla="*/ 1252933 h 2509088"/>
              <a:gd name="connsiteX15" fmla="*/ 0 w 3789028"/>
              <a:gd name="connsiteY15" fmla="*/ 714581 h 2509088"/>
              <a:gd name="connsiteX16" fmla="*/ 0 w 3789028"/>
              <a:gd name="connsiteY16" fmla="*/ 714581 h 2509088"/>
              <a:gd name="connsiteX17" fmla="*/ 0 w 3789028"/>
              <a:gd name="connsiteY17" fmla="*/ 355679 h 2509088"/>
              <a:gd name="connsiteX0" fmla="*/ 0 w 3789028"/>
              <a:gd name="connsiteY0" fmla="*/ 355679 h 2509088"/>
              <a:gd name="connsiteX1" fmla="*/ 1732512 w 3789028"/>
              <a:gd name="connsiteY1" fmla="*/ 355679 h 2509088"/>
              <a:gd name="connsiteX2" fmla="*/ 1732512 w 3789028"/>
              <a:gd name="connsiteY2" fmla="*/ 355679 h 2509088"/>
              <a:gd name="connsiteX3" fmla="*/ 2475018 w 3789028"/>
              <a:gd name="connsiteY3" fmla="*/ 355679 h 2509088"/>
              <a:gd name="connsiteX4" fmla="*/ 2970021 w 3789028"/>
              <a:gd name="connsiteY4" fmla="*/ 355679 h 2509088"/>
              <a:gd name="connsiteX5" fmla="*/ 2970021 w 3789028"/>
              <a:gd name="connsiteY5" fmla="*/ 714581 h 2509088"/>
              <a:gd name="connsiteX6" fmla="*/ 3694439 w 3789028"/>
              <a:gd name="connsiteY6" fmla="*/ 0 h 2509088"/>
              <a:gd name="connsiteX7" fmla="*/ 2970021 w 3789028"/>
              <a:gd name="connsiteY7" fmla="*/ 1252933 h 2509088"/>
              <a:gd name="connsiteX8" fmla="*/ 3789028 w 3789028"/>
              <a:gd name="connsiteY8" fmla="*/ 1761100 h 2509088"/>
              <a:gd name="connsiteX9" fmla="*/ 3502034 w 3789028"/>
              <a:gd name="connsiteY9" fmla="*/ 1600554 h 2509088"/>
              <a:gd name="connsiteX10" fmla="*/ 2970021 w 3789028"/>
              <a:gd name="connsiteY10" fmla="*/ 2509088 h 2509088"/>
              <a:gd name="connsiteX11" fmla="*/ 2475018 w 3789028"/>
              <a:gd name="connsiteY11" fmla="*/ 2509088 h 2509088"/>
              <a:gd name="connsiteX12" fmla="*/ 1732512 w 3789028"/>
              <a:gd name="connsiteY12" fmla="*/ 2509088 h 2509088"/>
              <a:gd name="connsiteX13" fmla="*/ 1732512 w 3789028"/>
              <a:gd name="connsiteY13" fmla="*/ 2509088 h 2509088"/>
              <a:gd name="connsiteX14" fmla="*/ 0 w 3789028"/>
              <a:gd name="connsiteY14" fmla="*/ 2509088 h 2509088"/>
              <a:gd name="connsiteX15" fmla="*/ 0 w 3789028"/>
              <a:gd name="connsiteY15" fmla="*/ 1252933 h 2509088"/>
              <a:gd name="connsiteX16" fmla="*/ 0 w 3789028"/>
              <a:gd name="connsiteY16" fmla="*/ 714581 h 2509088"/>
              <a:gd name="connsiteX17" fmla="*/ 0 w 3789028"/>
              <a:gd name="connsiteY17" fmla="*/ 714581 h 2509088"/>
              <a:gd name="connsiteX18" fmla="*/ 0 w 3789028"/>
              <a:gd name="connsiteY18" fmla="*/ 355679 h 2509088"/>
              <a:gd name="connsiteX0" fmla="*/ 0 w 3789028"/>
              <a:gd name="connsiteY0" fmla="*/ 355679 h 2509088"/>
              <a:gd name="connsiteX1" fmla="*/ 1732512 w 3789028"/>
              <a:gd name="connsiteY1" fmla="*/ 355679 h 2509088"/>
              <a:gd name="connsiteX2" fmla="*/ 1732512 w 3789028"/>
              <a:gd name="connsiteY2" fmla="*/ 355679 h 2509088"/>
              <a:gd name="connsiteX3" fmla="*/ 2475018 w 3789028"/>
              <a:gd name="connsiteY3" fmla="*/ 355679 h 2509088"/>
              <a:gd name="connsiteX4" fmla="*/ 2970021 w 3789028"/>
              <a:gd name="connsiteY4" fmla="*/ 355679 h 2509088"/>
              <a:gd name="connsiteX5" fmla="*/ 2970021 w 3789028"/>
              <a:gd name="connsiteY5" fmla="*/ 714581 h 2509088"/>
              <a:gd name="connsiteX6" fmla="*/ 3694439 w 3789028"/>
              <a:gd name="connsiteY6" fmla="*/ 0 h 2509088"/>
              <a:gd name="connsiteX7" fmla="*/ 2970021 w 3789028"/>
              <a:gd name="connsiteY7" fmla="*/ 1252933 h 2509088"/>
              <a:gd name="connsiteX8" fmla="*/ 3789028 w 3789028"/>
              <a:gd name="connsiteY8" fmla="*/ 1761100 h 2509088"/>
              <a:gd name="connsiteX9" fmla="*/ 2914874 w 3789028"/>
              <a:gd name="connsiteY9" fmla="*/ 1666413 h 2509088"/>
              <a:gd name="connsiteX10" fmla="*/ 2970021 w 3789028"/>
              <a:gd name="connsiteY10" fmla="*/ 2509088 h 2509088"/>
              <a:gd name="connsiteX11" fmla="*/ 2475018 w 3789028"/>
              <a:gd name="connsiteY11" fmla="*/ 2509088 h 2509088"/>
              <a:gd name="connsiteX12" fmla="*/ 1732512 w 3789028"/>
              <a:gd name="connsiteY12" fmla="*/ 2509088 h 2509088"/>
              <a:gd name="connsiteX13" fmla="*/ 1732512 w 3789028"/>
              <a:gd name="connsiteY13" fmla="*/ 2509088 h 2509088"/>
              <a:gd name="connsiteX14" fmla="*/ 0 w 3789028"/>
              <a:gd name="connsiteY14" fmla="*/ 2509088 h 2509088"/>
              <a:gd name="connsiteX15" fmla="*/ 0 w 3789028"/>
              <a:gd name="connsiteY15" fmla="*/ 1252933 h 2509088"/>
              <a:gd name="connsiteX16" fmla="*/ 0 w 3789028"/>
              <a:gd name="connsiteY16" fmla="*/ 714581 h 2509088"/>
              <a:gd name="connsiteX17" fmla="*/ 0 w 3789028"/>
              <a:gd name="connsiteY17" fmla="*/ 714581 h 2509088"/>
              <a:gd name="connsiteX18" fmla="*/ 0 w 3789028"/>
              <a:gd name="connsiteY18" fmla="*/ 355679 h 2509088"/>
              <a:gd name="connsiteX0" fmla="*/ 0 w 3789028"/>
              <a:gd name="connsiteY0" fmla="*/ 355679 h 2509088"/>
              <a:gd name="connsiteX1" fmla="*/ 1732512 w 3789028"/>
              <a:gd name="connsiteY1" fmla="*/ 355679 h 2509088"/>
              <a:gd name="connsiteX2" fmla="*/ 1732512 w 3789028"/>
              <a:gd name="connsiteY2" fmla="*/ 355679 h 2509088"/>
              <a:gd name="connsiteX3" fmla="*/ 2475018 w 3789028"/>
              <a:gd name="connsiteY3" fmla="*/ 355679 h 2509088"/>
              <a:gd name="connsiteX4" fmla="*/ 2970021 w 3789028"/>
              <a:gd name="connsiteY4" fmla="*/ 355679 h 2509088"/>
              <a:gd name="connsiteX5" fmla="*/ 2970021 w 3789028"/>
              <a:gd name="connsiteY5" fmla="*/ 714581 h 2509088"/>
              <a:gd name="connsiteX6" fmla="*/ 3694439 w 3789028"/>
              <a:gd name="connsiteY6" fmla="*/ 0 h 2509088"/>
              <a:gd name="connsiteX7" fmla="*/ 2970021 w 3789028"/>
              <a:gd name="connsiteY7" fmla="*/ 1252933 h 2509088"/>
              <a:gd name="connsiteX8" fmla="*/ 3789028 w 3789028"/>
              <a:gd name="connsiteY8" fmla="*/ 1761100 h 2509088"/>
              <a:gd name="connsiteX9" fmla="*/ 3017800 w 3789028"/>
              <a:gd name="connsiteY9" fmla="*/ 1944133 h 2509088"/>
              <a:gd name="connsiteX10" fmla="*/ 2970021 w 3789028"/>
              <a:gd name="connsiteY10" fmla="*/ 2509088 h 2509088"/>
              <a:gd name="connsiteX11" fmla="*/ 2475018 w 3789028"/>
              <a:gd name="connsiteY11" fmla="*/ 2509088 h 2509088"/>
              <a:gd name="connsiteX12" fmla="*/ 1732512 w 3789028"/>
              <a:gd name="connsiteY12" fmla="*/ 2509088 h 2509088"/>
              <a:gd name="connsiteX13" fmla="*/ 1732512 w 3789028"/>
              <a:gd name="connsiteY13" fmla="*/ 2509088 h 2509088"/>
              <a:gd name="connsiteX14" fmla="*/ 0 w 3789028"/>
              <a:gd name="connsiteY14" fmla="*/ 2509088 h 2509088"/>
              <a:gd name="connsiteX15" fmla="*/ 0 w 3789028"/>
              <a:gd name="connsiteY15" fmla="*/ 1252933 h 2509088"/>
              <a:gd name="connsiteX16" fmla="*/ 0 w 3789028"/>
              <a:gd name="connsiteY16" fmla="*/ 714581 h 2509088"/>
              <a:gd name="connsiteX17" fmla="*/ 0 w 3789028"/>
              <a:gd name="connsiteY17" fmla="*/ 714581 h 2509088"/>
              <a:gd name="connsiteX18" fmla="*/ 0 w 3789028"/>
              <a:gd name="connsiteY18" fmla="*/ 355679 h 2509088"/>
              <a:gd name="connsiteX0" fmla="*/ 0 w 3789028"/>
              <a:gd name="connsiteY0" fmla="*/ 355679 h 2509088"/>
              <a:gd name="connsiteX1" fmla="*/ 1732512 w 3789028"/>
              <a:gd name="connsiteY1" fmla="*/ 355679 h 2509088"/>
              <a:gd name="connsiteX2" fmla="*/ 1732512 w 3789028"/>
              <a:gd name="connsiteY2" fmla="*/ 355679 h 2509088"/>
              <a:gd name="connsiteX3" fmla="*/ 2475018 w 3789028"/>
              <a:gd name="connsiteY3" fmla="*/ 355679 h 2509088"/>
              <a:gd name="connsiteX4" fmla="*/ 2970021 w 3789028"/>
              <a:gd name="connsiteY4" fmla="*/ 355679 h 2509088"/>
              <a:gd name="connsiteX5" fmla="*/ 2970021 w 3789028"/>
              <a:gd name="connsiteY5" fmla="*/ 714581 h 2509088"/>
              <a:gd name="connsiteX6" fmla="*/ 3694439 w 3789028"/>
              <a:gd name="connsiteY6" fmla="*/ 0 h 2509088"/>
              <a:gd name="connsiteX7" fmla="*/ 2970021 w 3789028"/>
              <a:gd name="connsiteY7" fmla="*/ 1252933 h 2509088"/>
              <a:gd name="connsiteX8" fmla="*/ 2946929 w 3789028"/>
              <a:gd name="connsiteY8" fmla="*/ 1250458 h 2509088"/>
              <a:gd name="connsiteX9" fmla="*/ 3789028 w 3789028"/>
              <a:gd name="connsiteY9" fmla="*/ 1761100 h 2509088"/>
              <a:gd name="connsiteX10" fmla="*/ 3017800 w 3789028"/>
              <a:gd name="connsiteY10" fmla="*/ 1944133 h 2509088"/>
              <a:gd name="connsiteX11" fmla="*/ 2970021 w 3789028"/>
              <a:gd name="connsiteY11" fmla="*/ 2509088 h 2509088"/>
              <a:gd name="connsiteX12" fmla="*/ 2475018 w 3789028"/>
              <a:gd name="connsiteY12" fmla="*/ 2509088 h 2509088"/>
              <a:gd name="connsiteX13" fmla="*/ 1732512 w 3789028"/>
              <a:gd name="connsiteY13" fmla="*/ 2509088 h 2509088"/>
              <a:gd name="connsiteX14" fmla="*/ 1732512 w 3789028"/>
              <a:gd name="connsiteY14" fmla="*/ 2509088 h 2509088"/>
              <a:gd name="connsiteX15" fmla="*/ 0 w 3789028"/>
              <a:gd name="connsiteY15" fmla="*/ 2509088 h 2509088"/>
              <a:gd name="connsiteX16" fmla="*/ 0 w 3789028"/>
              <a:gd name="connsiteY16" fmla="*/ 1252933 h 2509088"/>
              <a:gd name="connsiteX17" fmla="*/ 0 w 3789028"/>
              <a:gd name="connsiteY17" fmla="*/ 714581 h 2509088"/>
              <a:gd name="connsiteX18" fmla="*/ 0 w 3789028"/>
              <a:gd name="connsiteY18" fmla="*/ 714581 h 2509088"/>
              <a:gd name="connsiteX19" fmla="*/ 0 w 3789028"/>
              <a:gd name="connsiteY19" fmla="*/ 355679 h 2509088"/>
              <a:gd name="connsiteX0" fmla="*/ 0 w 3789028"/>
              <a:gd name="connsiteY0" fmla="*/ 355679 h 2509088"/>
              <a:gd name="connsiteX1" fmla="*/ 1732512 w 3789028"/>
              <a:gd name="connsiteY1" fmla="*/ 355679 h 2509088"/>
              <a:gd name="connsiteX2" fmla="*/ 1732512 w 3789028"/>
              <a:gd name="connsiteY2" fmla="*/ 355679 h 2509088"/>
              <a:gd name="connsiteX3" fmla="*/ 2475018 w 3789028"/>
              <a:gd name="connsiteY3" fmla="*/ 355679 h 2509088"/>
              <a:gd name="connsiteX4" fmla="*/ 2970021 w 3789028"/>
              <a:gd name="connsiteY4" fmla="*/ 355679 h 2509088"/>
              <a:gd name="connsiteX5" fmla="*/ 2970021 w 3789028"/>
              <a:gd name="connsiteY5" fmla="*/ 714581 h 2509088"/>
              <a:gd name="connsiteX6" fmla="*/ 3694439 w 3789028"/>
              <a:gd name="connsiteY6" fmla="*/ 0 h 2509088"/>
              <a:gd name="connsiteX7" fmla="*/ 2970021 w 3789028"/>
              <a:gd name="connsiteY7" fmla="*/ 1252933 h 2509088"/>
              <a:gd name="connsiteX8" fmla="*/ 2961632 w 3789028"/>
              <a:gd name="connsiteY8" fmla="*/ 1579337 h 2509088"/>
              <a:gd name="connsiteX9" fmla="*/ 3789028 w 3789028"/>
              <a:gd name="connsiteY9" fmla="*/ 1761100 h 2509088"/>
              <a:gd name="connsiteX10" fmla="*/ 3017800 w 3789028"/>
              <a:gd name="connsiteY10" fmla="*/ 1944133 h 2509088"/>
              <a:gd name="connsiteX11" fmla="*/ 2970021 w 3789028"/>
              <a:gd name="connsiteY11" fmla="*/ 2509088 h 2509088"/>
              <a:gd name="connsiteX12" fmla="*/ 2475018 w 3789028"/>
              <a:gd name="connsiteY12" fmla="*/ 2509088 h 2509088"/>
              <a:gd name="connsiteX13" fmla="*/ 1732512 w 3789028"/>
              <a:gd name="connsiteY13" fmla="*/ 2509088 h 2509088"/>
              <a:gd name="connsiteX14" fmla="*/ 1732512 w 3789028"/>
              <a:gd name="connsiteY14" fmla="*/ 2509088 h 2509088"/>
              <a:gd name="connsiteX15" fmla="*/ 0 w 3789028"/>
              <a:gd name="connsiteY15" fmla="*/ 2509088 h 2509088"/>
              <a:gd name="connsiteX16" fmla="*/ 0 w 3789028"/>
              <a:gd name="connsiteY16" fmla="*/ 1252933 h 2509088"/>
              <a:gd name="connsiteX17" fmla="*/ 0 w 3789028"/>
              <a:gd name="connsiteY17" fmla="*/ 714581 h 2509088"/>
              <a:gd name="connsiteX18" fmla="*/ 0 w 3789028"/>
              <a:gd name="connsiteY18" fmla="*/ 714581 h 2509088"/>
              <a:gd name="connsiteX19" fmla="*/ 0 w 3789028"/>
              <a:gd name="connsiteY19" fmla="*/ 355679 h 2509088"/>
              <a:gd name="connsiteX0" fmla="*/ 0 w 3789028"/>
              <a:gd name="connsiteY0" fmla="*/ 355679 h 2509088"/>
              <a:gd name="connsiteX1" fmla="*/ 1732512 w 3789028"/>
              <a:gd name="connsiteY1" fmla="*/ 355679 h 2509088"/>
              <a:gd name="connsiteX2" fmla="*/ 1732512 w 3789028"/>
              <a:gd name="connsiteY2" fmla="*/ 355679 h 2509088"/>
              <a:gd name="connsiteX3" fmla="*/ 2475018 w 3789028"/>
              <a:gd name="connsiteY3" fmla="*/ 355679 h 2509088"/>
              <a:gd name="connsiteX4" fmla="*/ 2970021 w 3789028"/>
              <a:gd name="connsiteY4" fmla="*/ 355679 h 2509088"/>
              <a:gd name="connsiteX5" fmla="*/ 2970021 w 3789028"/>
              <a:gd name="connsiteY5" fmla="*/ 714581 h 2509088"/>
              <a:gd name="connsiteX6" fmla="*/ 3694439 w 3789028"/>
              <a:gd name="connsiteY6" fmla="*/ 0 h 2509088"/>
              <a:gd name="connsiteX7" fmla="*/ 2970021 w 3789028"/>
              <a:gd name="connsiteY7" fmla="*/ 1252933 h 2509088"/>
              <a:gd name="connsiteX8" fmla="*/ 2961632 w 3789028"/>
              <a:gd name="connsiteY8" fmla="*/ 1667149 h 2509088"/>
              <a:gd name="connsiteX9" fmla="*/ 3789028 w 3789028"/>
              <a:gd name="connsiteY9" fmla="*/ 1761100 h 2509088"/>
              <a:gd name="connsiteX10" fmla="*/ 3017800 w 3789028"/>
              <a:gd name="connsiteY10" fmla="*/ 1944133 h 2509088"/>
              <a:gd name="connsiteX11" fmla="*/ 2970021 w 3789028"/>
              <a:gd name="connsiteY11" fmla="*/ 2509088 h 2509088"/>
              <a:gd name="connsiteX12" fmla="*/ 2475018 w 3789028"/>
              <a:gd name="connsiteY12" fmla="*/ 2509088 h 2509088"/>
              <a:gd name="connsiteX13" fmla="*/ 1732512 w 3789028"/>
              <a:gd name="connsiteY13" fmla="*/ 2509088 h 2509088"/>
              <a:gd name="connsiteX14" fmla="*/ 1732512 w 3789028"/>
              <a:gd name="connsiteY14" fmla="*/ 2509088 h 2509088"/>
              <a:gd name="connsiteX15" fmla="*/ 0 w 3789028"/>
              <a:gd name="connsiteY15" fmla="*/ 2509088 h 2509088"/>
              <a:gd name="connsiteX16" fmla="*/ 0 w 3789028"/>
              <a:gd name="connsiteY16" fmla="*/ 1252933 h 2509088"/>
              <a:gd name="connsiteX17" fmla="*/ 0 w 3789028"/>
              <a:gd name="connsiteY17" fmla="*/ 714581 h 2509088"/>
              <a:gd name="connsiteX18" fmla="*/ 0 w 3789028"/>
              <a:gd name="connsiteY18" fmla="*/ 714581 h 2509088"/>
              <a:gd name="connsiteX19" fmla="*/ 0 w 3789028"/>
              <a:gd name="connsiteY19" fmla="*/ 355679 h 2509088"/>
              <a:gd name="connsiteX0" fmla="*/ 0 w 3789028"/>
              <a:gd name="connsiteY0" fmla="*/ 355679 h 2509088"/>
              <a:gd name="connsiteX1" fmla="*/ 1732512 w 3789028"/>
              <a:gd name="connsiteY1" fmla="*/ 355679 h 2509088"/>
              <a:gd name="connsiteX2" fmla="*/ 1732512 w 3789028"/>
              <a:gd name="connsiteY2" fmla="*/ 355679 h 2509088"/>
              <a:gd name="connsiteX3" fmla="*/ 2475018 w 3789028"/>
              <a:gd name="connsiteY3" fmla="*/ 355679 h 2509088"/>
              <a:gd name="connsiteX4" fmla="*/ 2970021 w 3789028"/>
              <a:gd name="connsiteY4" fmla="*/ 355679 h 2509088"/>
              <a:gd name="connsiteX5" fmla="*/ 2970021 w 3789028"/>
              <a:gd name="connsiteY5" fmla="*/ 714581 h 2509088"/>
              <a:gd name="connsiteX6" fmla="*/ 3694439 w 3789028"/>
              <a:gd name="connsiteY6" fmla="*/ 0 h 2509088"/>
              <a:gd name="connsiteX7" fmla="*/ 2970021 w 3789028"/>
              <a:gd name="connsiteY7" fmla="*/ 1252933 h 2509088"/>
              <a:gd name="connsiteX8" fmla="*/ 2961632 w 3789028"/>
              <a:gd name="connsiteY8" fmla="*/ 1667149 h 2509088"/>
              <a:gd name="connsiteX9" fmla="*/ 3789028 w 3789028"/>
              <a:gd name="connsiteY9" fmla="*/ 1761100 h 2509088"/>
              <a:gd name="connsiteX10" fmla="*/ 2958986 w 3789028"/>
              <a:gd name="connsiteY10" fmla="*/ 1958750 h 2509088"/>
              <a:gd name="connsiteX11" fmla="*/ 2970021 w 3789028"/>
              <a:gd name="connsiteY11" fmla="*/ 2509088 h 2509088"/>
              <a:gd name="connsiteX12" fmla="*/ 2475018 w 3789028"/>
              <a:gd name="connsiteY12" fmla="*/ 2509088 h 2509088"/>
              <a:gd name="connsiteX13" fmla="*/ 1732512 w 3789028"/>
              <a:gd name="connsiteY13" fmla="*/ 2509088 h 2509088"/>
              <a:gd name="connsiteX14" fmla="*/ 1732512 w 3789028"/>
              <a:gd name="connsiteY14" fmla="*/ 2509088 h 2509088"/>
              <a:gd name="connsiteX15" fmla="*/ 0 w 3789028"/>
              <a:gd name="connsiteY15" fmla="*/ 2509088 h 2509088"/>
              <a:gd name="connsiteX16" fmla="*/ 0 w 3789028"/>
              <a:gd name="connsiteY16" fmla="*/ 1252933 h 2509088"/>
              <a:gd name="connsiteX17" fmla="*/ 0 w 3789028"/>
              <a:gd name="connsiteY17" fmla="*/ 714581 h 2509088"/>
              <a:gd name="connsiteX18" fmla="*/ 0 w 3789028"/>
              <a:gd name="connsiteY18" fmla="*/ 714581 h 2509088"/>
              <a:gd name="connsiteX19" fmla="*/ 0 w 3789028"/>
              <a:gd name="connsiteY19" fmla="*/ 355679 h 2509088"/>
              <a:gd name="connsiteX0" fmla="*/ 0 w 3789028"/>
              <a:gd name="connsiteY0" fmla="*/ 148669 h 2302078"/>
              <a:gd name="connsiteX1" fmla="*/ 1732512 w 3789028"/>
              <a:gd name="connsiteY1" fmla="*/ 148669 h 2302078"/>
              <a:gd name="connsiteX2" fmla="*/ 1732512 w 3789028"/>
              <a:gd name="connsiteY2" fmla="*/ 148669 h 2302078"/>
              <a:gd name="connsiteX3" fmla="*/ 2475018 w 3789028"/>
              <a:gd name="connsiteY3" fmla="*/ 148669 h 2302078"/>
              <a:gd name="connsiteX4" fmla="*/ 2970021 w 3789028"/>
              <a:gd name="connsiteY4" fmla="*/ 148669 h 2302078"/>
              <a:gd name="connsiteX5" fmla="*/ 2970021 w 3789028"/>
              <a:gd name="connsiteY5" fmla="*/ 507571 h 2302078"/>
              <a:gd name="connsiteX6" fmla="*/ 3646738 w 3789028"/>
              <a:gd name="connsiteY6" fmla="*/ 0 h 2302078"/>
              <a:gd name="connsiteX7" fmla="*/ 2970021 w 3789028"/>
              <a:gd name="connsiteY7" fmla="*/ 1045923 h 2302078"/>
              <a:gd name="connsiteX8" fmla="*/ 2961632 w 3789028"/>
              <a:gd name="connsiteY8" fmla="*/ 1460139 h 2302078"/>
              <a:gd name="connsiteX9" fmla="*/ 3789028 w 3789028"/>
              <a:gd name="connsiteY9" fmla="*/ 1554090 h 2302078"/>
              <a:gd name="connsiteX10" fmla="*/ 2958986 w 3789028"/>
              <a:gd name="connsiteY10" fmla="*/ 1751740 h 2302078"/>
              <a:gd name="connsiteX11" fmla="*/ 2970021 w 3789028"/>
              <a:gd name="connsiteY11" fmla="*/ 2302078 h 2302078"/>
              <a:gd name="connsiteX12" fmla="*/ 2475018 w 3789028"/>
              <a:gd name="connsiteY12" fmla="*/ 2302078 h 2302078"/>
              <a:gd name="connsiteX13" fmla="*/ 1732512 w 3789028"/>
              <a:gd name="connsiteY13" fmla="*/ 2302078 h 2302078"/>
              <a:gd name="connsiteX14" fmla="*/ 1732512 w 3789028"/>
              <a:gd name="connsiteY14" fmla="*/ 2302078 h 2302078"/>
              <a:gd name="connsiteX15" fmla="*/ 0 w 3789028"/>
              <a:gd name="connsiteY15" fmla="*/ 2302078 h 2302078"/>
              <a:gd name="connsiteX16" fmla="*/ 0 w 3789028"/>
              <a:gd name="connsiteY16" fmla="*/ 1045923 h 2302078"/>
              <a:gd name="connsiteX17" fmla="*/ 0 w 3789028"/>
              <a:gd name="connsiteY17" fmla="*/ 507571 h 2302078"/>
              <a:gd name="connsiteX18" fmla="*/ 0 w 3789028"/>
              <a:gd name="connsiteY18" fmla="*/ 507571 h 2302078"/>
              <a:gd name="connsiteX19" fmla="*/ 0 w 3789028"/>
              <a:gd name="connsiteY19" fmla="*/ 148669 h 2302078"/>
              <a:gd name="connsiteX0" fmla="*/ 0 w 3789028"/>
              <a:gd name="connsiteY0" fmla="*/ 18550 h 2171959"/>
              <a:gd name="connsiteX1" fmla="*/ 1732512 w 3789028"/>
              <a:gd name="connsiteY1" fmla="*/ 18550 h 2171959"/>
              <a:gd name="connsiteX2" fmla="*/ 1732512 w 3789028"/>
              <a:gd name="connsiteY2" fmla="*/ 18550 h 2171959"/>
              <a:gd name="connsiteX3" fmla="*/ 2475018 w 3789028"/>
              <a:gd name="connsiteY3" fmla="*/ 18550 h 2171959"/>
              <a:gd name="connsiteX4" fmla="*/ 2970021 w 3789028"/>
              <a:gd name="connsiteY4" fmla="*/ 18550 h 2171959"/>
              <a:gd name="connsiteX5" fmla="*/ 2970021 w 3789028"/>
              <a:gd name="connsiteY5" fmla="*/ 377452 h 2171959"/>
              <a:gd name="connsiteX6" fmla="*/ 3593075 w 3789028"/>
              <a:gd name="connsiteY6" fmla="*/ 0 h 2171959"/>
              <a:gd name="connsiteX7" fmla="*/ 2970021 w 3789028"/>
              <a:gd name="connsiteY7" fmla="*/ 915804 h 2171959"/>
              <a:gd name="connsiteX8" fmla="*/ 2961632 w 3789028"/>
              <a:gd name="connsiteY8" fmla="*/ 1330020 h 2171959"/>
              <a:gd name="connsiteX9" fmla="*/ 3789028 w 3789028"/>
              <a:gd name="connsiteY9" fmla="*/ 1423971 h 2171959"/>
              <a:gd name="connsiteX10" fmla="*/ 2958986 w 3789028"/>
              <a:gd name="connsiteY10" fmla="*/ 1621621 h 2171959"/>
              <a:gd name="connsiteX11" fmla="*/ 2970021 w 3789028"/>
              <a:gd name="connsiteY11" fmla="*/ 2171959 h 2171959"/>
              <a:gd name="connsiteX12" fmla="*/ 2475018 w 3789028"/>
              <a:gd name="connsiteY12" fmla="*/ 2171959 h 2171959"/>
              <a:gd name="connsiteX13" fmla="*/ 1732512 w 3789028"/>
              <a:gd name="connsiteY13" fmla="*/ 2171959 h 2171959"/>
              <a:gd name="connsiteX14" fmla="*/ 1732512 w 3789028"/>
              <a:gd name="connsiteY14" fmla="*/ 2171959 h 2171959"/>
              <a:gd name="connsiteX15" fmla="*/ 0 w 3789028"/>
              <a:gd name="connsiteY15" fmla="*/ 2171959 h 2171959"/>
              <a:gd name="connsiteX16" fmla="*/ 0 w 3789028"/>
              <a:gd name="connsiteY16" fmla="*/ 915804 h 2171959"/>
              <a:gd name="connsiteX17" fmla="*/ 0 w 3789028"/>
              <a:gd name="connsiteY17" fmla="*/ 377452 h 2171959"/>
              <a:gd name="connsiteX18" fmla="*/ 0 w 3789028"/>
              <a:gd name="connsiteY18" fmla="*/ 377452 h 2171959"/>
              <a:gd name="connsiteX19" fmla="*/ 0 w 3789028"/>
              <a:gd name="connsiteY19" fmla="*/ 18550 h 2171959"/>
              <a:gd name="connsiteX0" fmla="*/ 0 w 3622076"/>
              <a:gd name="connsiteY0" fmla="*/ 18550 h 2171959"/>
              <a:gd name="connsiteX1" fmla="*/ 1732512 w 3622076"/>
              <a:gd name="connsiteY1" fmla="*/ 18550 h 2171959"/>
              <a:gd name="connsiteX2" fmla="*/ 1732512 w 3622076"/>
              <a:gd name="connsiteY2" fmla="*/ 18550 h 2171959"/>
              <a:gd name="connsiteX3" fmla="*/ 2475018 w 3622076"/>
              <a:gd name="connsiteY3" fmla="*/ 18550 h 2171959"/>
              <a:gd name="connsiteX4" fmla="*/ 2970021 w 3622076"/>
              <a:gd name="connsiteY4" fmla="*/ 18550 h 2171959"/>
              <a:gd name="connsiteX5" fmla="*/ 2970021 w 3622076"/>
              <a:gd name="connsiteY5" fmla="*/ 377452 h 2171959"/>
              <a:gd name="connsiteX6" fmla="*/ 3593075 w 3622076"/>
              <a:gd name="connsiteY6" fmla="*/ 0 h 2171959"/>
              <a:gd name="connsiteX7" fmla="*/ 2970021 w 3622076"/>
              <a:gd name="connsiteY7" fmla="*/ 915804 h 2171959"/>
              <a:gd name="connsiteX8" fmla="*/ 2961632 w 3622076"/>
              <a:gd name="connsiteY8" fmla="*/ 1330020 h 2171959"/>
              <a:gd name="connsiteX9" fmla="*/ 3622076 w 3622076"/>
              <a:gd name="connsiteY9" fmla="*/ 1477202 h 2171959"/>
              <a:gd name="connsiteX10" fmla="*/ 2958986 w 3622076"/>
              <a:gd name="connsiteY10" fmla="*/ 1621621 h 2171959"/>
              <a:gd name="connsiteX11" fmla="*/ 2970021 w 3622076"/>
              <a:gd name="connsiteY11" fmla="*/ 2171959 h 2171959"/>
              <a:gd name="connsiteX12" fmla="*/ 2475018 w 3622076"/>
              <a:gd name="connsiteY12" fmla="*/ 2171959 h 2171959"/>
              <a:gd name="connsiteX13" fmla="*/ 1732512 w 3622076"/>
              <a:gd name="connsiteY13" fmla="*/ 2171959 h 2171959"/>
              <a:gd name="connsiteX14" fmla="*/ 1732512 w 3622076"/>
              <a:gd name="connsiteY14" fmla="*/ 2171959 h 2171959"/>
              <a:gd name="connsiteX15" fmla="*/ 0 w 3622076"/>
              <a:gd name="connsiteY15" fmla="*/ 2171959 h 2171959"/>
              <a:gd name="connsiteX16" fmla="*/ 0 w 3622076"/>
              <a:gd name="connsiteY16" fmla="*/ 915804 h 2171959"/>
              <a:gd name="connsiteX17" fmla="*/ 0 w 3622076"/>
              <a:gd name="connsiteY17" fmla="*/ 377452 h 2171959"/>
              <a:gd name="connsiteX18" fmla="*/ 0 w 3622076"/>
              <a:gd name="connsiteY18" fmla="*/ 377452 h 2171959"/>
              <a:gd name="connsiteX19" fmla="*/ 0 w 3622076"/>
              <a:gd name="connsiteY19" fmla="*/ 18550 h 2171959"/>
              <a:gd name="connsiteX0" fmla="*/ 0 w 3639995"/>
              <a:gd name="connsiteY0" fmla="*/ 18550 h 2171959"/>
              <a:gd name="connsiteX1" fmla="*/ 1732512 w 3639995"/>
              <a:gd name="connsiteY1" fmla="*/ 18550 h 2171959"/>
              <a:gd name="connsiteX2" fmla="*/ 1732512 w 3639995"/>
              <a:gd name="connsiteY2" fmla="*/ 18550 h 2171959"/>
              <a:gd name="connsiteX3" fmla="*/ 2475018 w 3639995"/>
              <a:gd name="connsiteY3" fmla="*/ 18550 h 2171959"/>
              <a:gd name="connsiteX4" fmla="*/ 2970021 w 3639995"/>
              <a:gd name="connsiteY4" fmla="*/ 18550 h 2171959"/>
              <a:gd name="connsiteX5" fmla="*/ 2970021 w 3639995"/>
              <a:gd name="connsiteY5" fmla="*/ 377452 h 2171959"/>
              <a:gd name="connsiteX6" fmla="*/ 3593075 w 3639995"/>
              <a:gd name="connsiteY6" fmla="*/ 0 h 2171959"/>
              <a:gd name="connsiteX7" fmla="*/ 2970021 w 3639995"/>
              <a:gd name="connsiteY7" fmla="*/ 915804 h 2171959"/>
              <a:gd name="connsiteX8" fmla="*/ 2961632 w 3639995"/>
              <a:gd name="connsiteY8" fmla="*/ 1330020 h 2171959"/>
              <a:gd name="connsiteX9" fmla="*/ 3639995 w 3639995"/>
              <a:gd name="connsiteY9" fmla="*/ 1376362 h 2171959"/>
              <a:gd name="connsiteX10" fmla="*/ 2958986 w 3639995"/>
              <a:gd name="connsiteY10" fmla="*/ 1621621 h 2171959"/>
              <a:gd name="connsiteX11" fmla="*/ 2970021 w 3639995"/>
              <a:gd name="connsiteY11" fmla="*/ 2171959 h 2171959"/>
              <a:gd name="connsiteX12" fmla="*/ 2475018 w 3639995"/>
              <a:gd name="connsiteY12" fmla="*/ 2171959 h 2171959"/>
              <a:gd name="connsiteX13" fmla="*/ 1732512 w 3639995"/>
              <a:gd name="connsiteY13" fmla="*/ 2171959 h 2171959"/>
              <a:gd name="connsiteX14" fmla="*/ 1732512 w 3639995"/>
              <a:gd name="connsiteY14" fmla="*/ 2171959 h 2171959"/>
              <a:gd name="connsiteX15" fmla="*/ 0 w 3639995"/>
              <a:gd name="connsiteY15" fmla="*/ 2171959 h 2171959"/>
              <a:gd name="connsiteX16" fmla="*/ 0 w 3639995"/>
              <a:gd name="connsiteY16" fmla="*/ 915804 h 2171959"/>
              <a:gd name="connsiteX17" fmla="*/ 0 w 3639995"/>
              <a:gd name="connsiteY17" fmla="*/ 377452 h 2171959"/>
              <a:gd name="connsiteX18" fmla="*/ 0 w 3639995"/>
              <a:gd name="connsiteY18" fmla="*/ 377452 h 2171959"/>
              <a:gd name="connsiteX19" fmla="*/ 0 w 3639995"/>
              <a:gd name="connsiteY19" fmla="*/ 18550 h 2171959"/>
              <a:gd name="connsiteX0" fmla="*/ 0 w 3639995"/>
              <a:gd name="connsiteY0" fmla="*/ 18550 h 2171959"/>
              <a:gd name="connsiteX1" fmla="*/ 1732512 w 3639995"/>
              <a:gd name="connsiteY1" fmla="*/ 18550 h 2171959"/>
              <a:gd name="connsiteX2" fmla="*/ 1732512 w 3639995"/>
              <a:gd name="connsiteY2" fmla="*/ 18550 h 2171959"/>
              <a:gd name="connsiteX3" fmla="*/ 1773187 w 3639995"/>
              <a:gd name="connsiteY3" fmla="*/ 6248 h 2171959"/>
              <a:gd name="connsiteX4" fmla="*/ 2475018 w 3639995"/>
              <a:gd name="connsiteY4" fmla="*/ 18550 h 2171959"/>
              <a:gd name="connsiteX5" fmla="*/ 2970021 w 3639995"/>
              <a:gd name="connsiteY5" fmla="*/ 18550 h 2171959"/>
              <a:gd name="connsiteX6" fmla="*/ 2970021 w 3639995"/>
              <a:gd name="connsiteY6" fmla="*/ 377452 h 2171959"/>
              <a:gd name="connsiteX7" fmla="*/ 3593075 w 3639995"/>
              <a:gd name="connsiteY7" fmla="*/ 0 h 2171959"/>
              <a:gd name="connsiteX8" fmla="*/ 2970021 w 3639995"/>
              <a:gd name="connsiteY8" fmla="*/ 915804 h 2171959"/>
              <a:gd name="connsiteX9" fmla="*/ 2961632 w 3639995"/>
              <a:gd name="connsiteY9" fmla="*/ 1330020 h 2171959"/>
              <a:gd name="connsiteX10" fmla="*/ 3639995 w 3639995"/>
              <a:gd name="connsiteY10" fmla="*/ 1376362 h 2171959"/>
              <a:gd name="connsiteX11" fmla="*/ 2958986 w 3639995"/>
              <a:gd name="connsiteY11" fmla="*/ 1621621 h 2171959"/>
              <a:gd name="connsiteX12" fmla="*/ 2970021 w 3639995"/>
              <a:gd name="connsiteY12" fmla="*/ 2171959 h 2171959"/>
              <a:gd name="connsiteX13" fmla="*/ 2475018 w 3639995"/>
              <a:gd name="connsiteY13" fmla="*/ 2171959 h 2171959"/>
              <a:gd name="connsiteX14" fmla="*/ 1732512 w 3639995"/>
              <a:gd name="connsiteY14" fmla="*/ 2171959 h 2171959"/>
              <a:gd name="connsiteX15" fmla="*/ 1732512 w 3639995"/>
              <a:gd name="connsiteY15" fmla="*/ 2171959 h 2171959"/>
              <a:gd name="connsiteX16" fmla="*/ 0 w 3639995"/>
              <a:gd name="connsiteY16" fmla="*/ 2171959 h 2171959"/>
              <a:gd name="connsiteX17" fmla="*/ 0 w 3639995"/>
              <a:gd name="connsiteY17" fmla="*/ 915804 h 2171959"/>
              <a:gd name="connsiteX18" fmla="*/ 0 w 3639995"/>
              <a:gd name="connsiteY18" fmla="*/ 377452 h 2171959"/>
              <a:gd name="connsiteX19" fmla="*/ 0 w 3639995"/>
              <a:gd name="connsiteY19" fmla="*/ 377452 h 2171959"/>
              <a:gd name="connsiteX20" fmla="*/ 0 w 3639995"/>
              <a:gd name="connsiteY20" fmla="*/ 18550 h 2171959"/>
              <a:gd name="connsiteX0" fmla="*/ 0 w 3639995"/>
              <a:gd name="connsiteY0" fmla="*/ 808265 h 2961674"/>
              <a:gd name="connsiteX1" fmla="*/ 1732512 w 3639995"/>
              <a:gd name="connsiteY1" fmla="*/ 808265 h 2961674"/>
              <a:gd name="connsiteX2" fmla="*/ 1732512 w 3639995"/>
              <a:gd name="connsiteY2" fmla="*/ 808265 h 2961674"/>
              <a:gd name="connsiteX3" fmla="*/ 2239078 w 3639995"/>
              <a:gd name="connsiteY3" fmla="*/ 0 h 2961674"/>
              <a:gd name="connsiteX4" fmla="*/ 2475018 w 3639995"/>
              <a:gd name="connsiteY4" fmla="*/ 808265 h 2961674"/>
              <a:gd name="connsiteX5" fmla="*/ 2970021 w 3639995"/>
              <a:gd name="connsiteY5" fmla="*/ 808265 h 2961674"/>
              <a:gd name="connsiteX6" fmla="*/ 2970021 w 3639995"/>
              <a:gd name="connsiteY6" fmla="*/ 1167167 h 2961674"/>
              <a:gd name="connsiteX7" fmla="*/ 3593075 w 3639995"/>
              <a:gd name="connsiteY7" fmla="*/ 789715 h 2961674"/>
              <a:gd name="connsiteX8" fmla="*/ 2970021 w 3639995"/>
              <a:gd name="connsiteY8" fmla="*/ 1705519 h 2961674"/>
              <a:gd name="connsiteX9" fmla="*/ 2961632 w 3639995"/>
              <a:gd name="connsiteY9" fmla="*/ 2119735 h 2961674"/>
              <a:gd name="connsiteX10" fmla="*/ 3639995 w 3639995"/>
              <a:gd name="connsiteY10" fmla="*/ 2166077 h 2961674"/>
              <a:gd name="connsiteX11" fmla="*/ 2958986 w 3639995"/>
              <a:gd name="connsiteY11" fmla="*/ 2411336 h 2961674"/>
              <a:gd name="connsiteX12" fmla="*/ 2970021 w 3639995"/>
              <a:gd name="connsiteY12" fmla="*/ 2961674 h 2961674"/>
              <a:gd name="connsiteX13" fmla="*/ 2475018 w 3639995"/>
              <a:gd name="connsiteY13" fmla="*/ 2961674 h 2961674"/>
              <a:gd name="connsiteX14" fmla="*/ 1732512 w 3639995"/>
              <a:gd name="connsiteY14" fmla="*/ 2961674 h 2961674"/>
              <a:gd name="connsiteX15" fmla="*/ 1732512 w 3639995"/>
              <a:gd name="connsiteY15" fmla="*/ 2961674 h 2961674"/>
              <a:gd name="connsiteX16" fmla="*/ 0 w 3639995"/>
              <a:gd name="connsiteY16" fmla="*/ 2961674 h 2961674"/>
              <a:gd name="connsiteX17" fmla="*/ 0 w 3639995"/>
              <a:gd name="connsiteY17" fmla="*/ 1705519 h 2961674"/>
              <a:gd name="connsiteX18" fmla="*/ 0 w 3639995"/>
              <a:gd name="connsiteY18" fmla="*/ 1167167 h 2961674"/>
              <a:gd name="connsiteX19" fmla="*/ 0 w 3639995"/>
              <a:gd name="connsiteY19" fmla="*/ 1167167 h 2961674"/>
              <a:gd name="connsiteX20" fmla="*/ 0 w 3639995"/>
              <a:gd name="connsiteY20" fmla="*/ 808265 h 2961674"/>
              <a:gd name="connsiteX0" fmla="*/ 0 w 3639995"/>
              <a:gd name="connsiteY0" fmla="*/ 920074 h 3073483"/>
              <a:gd name="connsiteX1" fmla="*/ 1732512 w 3639995"/>
              <a:gd name="connsiteY1" fmla="*/ 920074 h 3073483"/>
              <a:gd name="connsiteX2" fmla="*/ 1732512 w 3639995"/>
              <a:gd name="connsiteY2" fmla="*/ 920074 h 3073483"/>
              <a:gd name="connsiteX3" fmla="*/ 2943695 w 3639995"/>
              <a:gd name="connsiteY3" fmla="*/ 0 h 3073483"/>
              <a:gd name="connsiteX4" fmla="*/ 2475018 w 3639995"/>
              <a:gd name="connsiteY4" fmla="*/ 920074 h 3073483"/>
              <a:gd name="connsiteX5" fmla="*/ 2970021 w 3639995"/>
              <a:gd name="connsiteY5" fmla="*/ 920074 h 3073483"/>
              <a:gd name="connsiteX6" fmla="*/ 2970021 w 3639995"/>
              <a:gd name="connsiteY6" fmla="*/ 1278976 h 3073483"/>
              <a:gd name="connsiteX7" fmla="*/ 3593075 w 3639995"/>
              <a:gd name="connsiteY7" fmla="*/ 901524 h 3073483"/>
              <a:gd name="connsiteX8" fmla="*/ 2970021 w 3639995"/>
              <a:gd name="connsiteY8" fmla="*/ 1817328 h 3073483"/>
              <a:gd name="connsiteX9" fmla="*/ 2961632 w 3639995"/>
              <a:gd name="connsiteY9" fmla="*/ 2231544 h 3073483"/>
              <a:gd name="connsiteX10" fmla="*/ 3639995 w 3639995"/>
              <a:gd name="connsiteY10" fmla="*/ 2277886 h 3073483"/>
              <a:gd name="connsiteX11" fmla="*/ 2958986 w 3639995"/>
              <a:gd name="connsiteY11" fmla="*/ 2523145 h 3073483"/>
              <a:gd name="connsiteX12" fmla="*/ 2970021 w 3639995"/>
              <a:gd name="connsiteY12" fmla="*/ 3073483 h 3073483"/>
              <a:gd name="connsiteX13" fmla="*/ 2475018 w 3639995"/>
              <a:gd name="connsiteY13" fmla="*/ 3073483 h 3073483"/>
              <a:gd name="connsiteX14" fmla="*/ 1732512 w 3639995"/>
              <a:gd name="connsiteY14" fmla="*/ 3073483 h 3073483"/>
              <a:gd name="connsiteX15" fmla="*/ 1732512 w 3639995"/>
              <a:gd name="connsiteY15" fmla="*/ 3073483 h 3073483"/>
              <a:gd name="connsiteX16" fmla="*/ 0 w 3639995"/>
              <a:gd name="connsiteY16" fmla="*/ 3073483 h 3073483"/>
              <a:gd name="connsiteX17" fmla="*/ 0 w 3639995"/>
              <a:gd name="connsiteY17" fmla="*/ 1817328 h 3073483"/>
              <a:gd name="connsiteX18" fmla="*/ 0 w 3639995"/>
              <a:gd name="connsiteY18" fmla="*/ 1278976 h 3073483"/>
              <a:gd name="connsiteX19" fmla="*/ 0 w 3639995"/>
              <a:gd name="connsiteY19" fmla="*/ 1278976 h 3073483"/>
              <a:gd name="connsiteX20" fmla="*/ 0 w 3639995"/>
              <a:gd name="connsiteY20" fmla="*/ 920074 h 3073483"/>
              <a:gd name="connsiteX0" fmla="*/ 0 w 3639995"/>
              <a:gd name="connsiteY0" fmla="*/ 838082 h 2991491"/>
              <a:gd name="connsiteX1" fmla="*/ 1732512 w 3639995"/>
              <a:gd name="connsiteY1" fmla="*/ 838082 h 2991491"/>
              <a:gd name="connsiteX2" fmla="*/ 1732512 w 3639995"/>
              <a:gd name="connsiteY2" fmla="*/ 838082 h 2991491"/>
              <a:gd name="connsiteX3" fmla="*/ 2556434 w 3639995"/>
              <a:gd name="connsiteY3" fmla="*/ 0 h 2991491"/>
              <a:gd name="connsiteX4" fmla="*/ 2475018 w 3639995"/>
              <a:gd name="connsiteY4" fmla="*/ 838082 h 2991491"/>
              <a:gd name="connsiteX5" fmla="*/ 2970021 w 3639995"/>
              <a:gd name="connsiteY5" fmla="*/ 838082 h 2991491"/>
              <a:gd name="connsiteX6" fmla="*/ 2970021 w 3639995"/>
              <a:gd name="connsiteY6" fmla="*/ 1196984 h 2991491"/>
              <a:gd name="connsiteX7" fmla="*/ 3593075 w 3639995"/>
              <a:gd name="connsiteY7" fmla="*/ 819532 h 2991491"/>
              <a:gd name="connsiteX8" fmla="*/ 2970021 w 3639995"/>
              <a:gd name="connsiteY8" fmla="*/ 1735336 h 2991491"/>
              <a:gd name="connsiteX9" fmla="*/ 2961632 w 3639995"/>
              <a:gd name="connsiteY9" fmla="*/ 2149552 h 2991491"/>
              <a:gd name="connsiteX10" fmla="*/ 3639995 w 3639995"/>
              <a:gd name="connsiteY10" fmla="*/ 2195894 h 2991491"/>
              <a:gd name="connsiteX11" fmla="*/ 2958986 w 3639995"/>
              <a:gd name="connsiteY11" fmla="*/ 2441153 h 2991491"/>
              <a:gd name="connsiteX12" fmla="*/ 2970021 w 3639995"/>
              <a:gd name="connsiteY12" fmla="*/ 2991491 h 2991491"/>
              <a:gd name="connsiteX13" fmla="*/ 2475018 w 3639995"/>
              <a:gd name="connsiteY13" fmla="*/ 2991491 h 2991491"/>
              <a:gd name="connsiteX14" fmla="*/ 1732512 w 3639995"/>
              <a:gd name="connsiteY14" fmla="*/ 2991491 h 2991491"/>
              <a:gd name="connsiteX15" fmla="*/ 1732512 w 3639995"/>
              <a:gd name="connsiteY15" fmla="*/ 2991491 h 2991491"/>
              <a:gd name="connsiteX16" fmla="*/ 0 w 3639995"/>
              <a:gd name="connsiteY16" fmla="*/ 2991491 h 2991491"/>
              <a:gd name="connsiteX17" fmla="*/ 0 w 3639995"/>
              <a:gd name="connsiteY17" fmla="*/ 1735336 h 2991491"/>
              <a:gd name="connsiteX18" fmla="*/ 0 w 3639995"/>
              <a:gd name="connsiteY18" fmla="*/ 1196984 h 2991491"/>
              <a:gd name="connsiteX19" fmla="*/ 0 w 3639995"/>
              <a:gd name="connsiteY19" fmla="*/ 1196984 h 2991491"/>
              <a:gd name="connsiteX20" fmla="*/ 0 w 3639995"/>
              <a:gd name="connsiteY20" fmla="*/ 838082 h 2991491"/>
              <a:gd name="connsiteX0" fmla="*/ 0 w 3735582"/>
              <a:gd name="connsiteY0" fmla="*/ 838082 h 2991491"/>
              <a:gd name="connsiteX1" fmla="*/ 1732512 w 3735582"/>
              <a:gd name="connsiteY1" fmla="*/ 838082 h 2991491"/>
              <a:gd name="connsiteX2" fmla="*/ 1732512 w 3735582"/>
              <a:gd name="connsiteY2" fmla="*/ 838082 h 2991491"/>
              <a:gd name="connsiteX3" fmla="*/ 2556434 w 3735582"/>
              <a:gd name="connsiteY3" fmla="*/ 0 h 2991491"/>
              <a:gd name="connsiteX4" fmla="*/ 2475018 w 3735582"/>
              <a:gd name="connsiteY4" fmla="*/ 838082 h 2991491"/>
              <a:gd name="connsiteX5" fmla="*/ 2970021 w 3735582"/>
              <a:gd name="connsiteY5" fmla="*/ 838082 h 2991491"/>
              <a:gd name="connsiteX6" fmla="*/ 2970021 w 3735582"/>
              <a:gd name="connsiteY6" fmla="*/ 1196984 h 2991491"/>
              <a:gd name="connsiteX7" fmla="*/ 3735582 w 3735582"/>
              <a:gd name="connsiteY7" fmla="*/ 1251428 h 2991491"/>
              <a:gd name="connsiteX8" fmla="*/ 2970021 w 3735582"/>
              <a:gd name="connsiteY8" fmla="*/ 1735336 h 2991491"/>
              <a:gd name="connsiteX9" fmla="*/ 2961632 w 3735582"/>
              <a:gd name="connsiteY9" fmla="*/ 2149552 h 2991491"/>
              <a:gd name="connsiteX10" fmla="*/ 3639995 w 3735582"/>
              <a:gd name="connsiteY10" fmla="*/ 2195894 h 2991491"/>
              <a:gd name="connsiteX11" fmla="*/ 2958986 w 3735582"/>
              <a:gd name="connsiteY11" fmla="*/ 2441153 h 2991491"/>
              <a:gd name="connsiteX12" fmla="*/ 2970021 w 3735582"/>
              <a:gd name="connsiteY12" fmla="*/ 2991491 h 2991491"/>
              <a:gd name="connsiteX13" fmla="*/ 2475018 w 3735582"/>
              <a:gd name="connsiteY13" fmla="*/ 2991491 h 2991491"/>
              <a:gd name="connsiteX14" fmla="*/ 1732512 w 3735582"/>
              <a:gd name="connsiteY14" fmla="*/ 2991491 h 2991491"/>
              <a:gd name="connsiteX15" fmla="*/ 1732512 w 3735582"/>
              <a:gd name="connsiteY15" fmla="*/ 2991491 h 2991491"/>
              <a:gd name="connsiteX16" fmla="*/ 0 w 3735582"/>
              <a:gd name="connsiteY16" fmla="*/ 2991491 h 2991491"/>
              <a:gd name="connsiteX17" fmla="*/ 0 w 3735582"/>
              <a:gd name="connsiteY17" fmla="*/ 1735336 h 2991491"/>
              <a:gd name="connsiteX18" fmla="*/ 0 w 3735582"/>
              <a:gd name="connsiteY18" fmla="*/ 1196984 h 2991491"/>
              <a:gd name="connsiteX19" fmla="*/ 0 w 3735582"/>
              <a:gd name="connsiteY19" fmla="*/ 1196984 h 2991491"/>
              <a:gd name="connsiteX20" fmla="*/ 0 w 3735582"/>
              <a:gd name="connsiteY20" fmla="*/ 838082 h 2991491"/>
              <a:gd name="connsiteX0" fmla="*/ 0 w 3798068"/>
              <a:gd name="connsiteY0" fmla="*/ 838082 h 2991491"/>
              <a:gd name="connsiteX1" fmla="*/ 1732512 w 3798068"/>
              <a:gd name="connsiteY1" fmla="*/ 838082 h 2991491"/>
              <a:gd name="connsiteX2" fmla="*/ 1732512 w 3798068"/>
              <a:gd name="connsiteY2" fmla="*/ 838082 h 2991491"/>
              <a:gd name="connsiteX3" fmla="*/ 2556434 w 3798068"/>
              <a:gd name="connsiteY3" fmla="*/ 0 h 2991491"/>
              <a:gd name="connsiteX4" fmla="*/ 2475018 w 3798068"/>
              <a:gd name="connsiteY4" fmla="*/ 838082 h 2991491"/>
              <a:gd name="connsiteX5" fmla="*/ 2970021 w 3798068"/>
              <a:gd name="connsiteY5" fmla="*/ 838082 h 2991491"/>
              <a:gd name="connsiteX6" fmla="*/ 2970021 w 3798068"/>
              <a:gd name="connsiteY6" fmla="*/ 1196984 h 2991491"/>
              <a:gd name="connsiteX7" fmla="*/ 3735582 w 3798068"/>
              <a:gd name="connsiteY7" fmla="*/ 1251428 h 2991491"/>
              <a:gd name="connsiteX8" fmla="*/ 2970021 w 3798068"/>
              <a:gd name="connsiteY8" fmla="*/ 1735336 h 2991491"/>
              <a:gd name="connsiteX9" fmla="*/ 2961632 w 3798068"/>
              <a:gd name="connsiteY9" fmla="*/ 2149552 h 2991491"/>
              <a:gd name="connsiteX10" fmla="*/ 3798068 w 3798068"/>
              <a:gd name="connsiteY10" fmla="*/ 2650582 h 2991491"/>
              <a:gd name="connsiteX11" fmla="*/ 2958986 w 3798068"/>
              <a:gd name="connsiteY11" fmla="*/ 2441153 h 2991491"/>
              <a:gd name="connsiteX12" fmla="*/ 2970021 w 3798068"/>
              <a:gd name="connsiteY12" fmla="*/ 2991491 h 2991491"/>
              <a:gd name="connsiteX13" fmla="*/ 2475018 w 3798068"/>
              <a:gd name="connsiteY13" fmla="*/ 2991491 h 2991491"/>
              <a:gd name="connsiteX14" fmla="*/ 1732512 w 3798068"/>
              <a:gd name="connsiteY14" fmla="*/ 2991491 h 2991491"/>
              <a:gd name="connsiteX15" fmla="*/ 1732512 w 3798068"/>
              <a:gd name="connsiteY15" fmla="*/ 2991491 h 2991491"/>
              <a:gd name="connsiteX16" fmla="*/ 0 w 3798068"/>
              <a:gd name="connsiteY16" fmla="*/ 2991491 h 2991491"/>
              <a:gd name="connsiteX17" fmla="*/ 0 w 3798068"/>
              <a:gd name="connsiteY17" fmla="*/ 1735336 h 2991491"/>
              <a:gd name="connsiteX18" fmla="*/ 0 w 3798068"/>
              <a:gd name="connsiteY18" fmla="*/ 1196984 h 2991491"/>
              <a:gd name="connsiteX19" fmla="*/ 0 w 3798068"/>
              <a:gd name="connsiteY19" fmla="*/ 1196984 h 2991491"/>
              <a:gd name="connsiteX20" fmla="*/ 0 w 3798068"/>
              <a:gd name="connsiteY20" fmla="*/ 838082 h 2991491"/>
              <a:gd name="connsiteX0" fmla="*/ 0 w 3798068"/>
              <a:gd name="connsiteY0" fmla="*/ 838082 h 2991491"/>
              <a:gd name="connsiteX1" fmla="*/ 1732512 w 3798068"/>
              <a:gd name="connsiteY1" fmla="*/ 838082 h 2991491"/>
              <a:gd name="connsiteX2" fmla="*/ 1732512 w 3798068"/>
              <a:gd name="connsiteY2" fmla="*/ 838082 h 2991491"/>
              <a:gd name="connsiteX3" fmla="*/ 2556434 w 3798068"/>
              <a:gd name="connsiteY3" fmla="*/ 0 h 2991491"/>
              <a:gd name="connsiteX4" fmla="*/ 2475018 w 3798068"/>
              <a:gd name="connsiteY4" fmla="*/ 838082 h 2991491"/>
              <a:gd name="connsiteX5" fmla="*/ 2970021 w 3798068"/>
              <a:gd name="connsiteY5" fmla="*/ 838082 h 2991491"/>
              <a:gd name="connsiteX6" fmla="*/ 2970021 w 3798068"/>
              <a:gd name="connsiteY6" fmla="*/ 1196984 h 2991491"/>
              <a:gd name="connsiteX7" fmla="*/ 3735582 w 3798068"/>
              <a:gd name="connsiteY7" fmla="*/ 1251428 h 2991491"/>
              <a:gd name="connsiteX8" fmla="*/ 2970021 w 3798068"/>
              <a:gd name="connsiteY8" fmla="*/ 1735336 h 2991491"/>
              <a:gd name="connsiteX9" fmla="*/ 2993273 w 3798068"/>
              <a:gd name="connsiteY9" fmla="*/ 2365500 h 2991491"/>
              <a:gd name="connsiteX10" fmla="*/ 3798068 w 3798068"/>
              <a:gd name="connsiteY10" fmla="*/ 2650582 h 2991491"/>
              <a:gd name="connsiteX11" fmla="*/ 2958986 w 3798068"/>
              <a:gd name="connsiteY11" fmla="*/ 2441153 h 2991491"/>
              <a:gd name="connsiteX12" fmla="*/ 2970021 w 3798068"/>
              <a:gd name="connsiteY12" fmla="*/ 2991491 h 2991491"/>
              <a:gd name="connsiteX13" fmla="*/ 2475018 w 3798068"/>
              <a:gd name="connsiteY13" fmla="*/ 2991491 h 2991491"/>
              <a:gd name="connsiteX14" fmla="*/ 1732512 w 3798068"/>
              <a:gd name="connsiteY14" fmla="*/ 2991491 h 2991491"/>
              <a:gd name="connsiteX15" fmla="*/ 1732512 w 3798068"/>
              <a:gd name="connsiteY15" fmla="*/ 2991491 h 2991491"/>
              <a:gd name="connsiteX16" fmla="*/ 0 w 3798068"/>
              <a:gd name="connsiteY16" fmla="*/ 2991491 h 2991491"/>
              <a:gd name="connsiteX17" fmla="*/ 0 w 3798068"/>
              <a:gd name="connsiteY17" fmla="*/ 1735336 h 2991491"/>
              <a:gd name="connsiteX18" fmla="*/ 0 w 3798068"/>
              <a:gd name="connsiteY18" fmla="*/ 1196984 h 2991491"/>
              <a:gd name="connsiteX19" fmla="*/ 0 w 3798068"/>
              <a:gd name="connsiteY19" fmla="*/ 1196984 h 2991491"/>
              <a:gd name="connsiteX20" fmla="*/ 0 w 3798068"/>
              <a:gd name="connsiteY20" fmla="*/ 838082 h 2991491"/>
              <a:gd name="connsiteX0" fmla="*/ 0 w 3798068"/>
              <a:gd name="connsiteY0" fmla="*/ 838082 h 2991491"/>
              <a:gd name="connsiteX1" fmla="*/ 1732512 w 3798068"/>
              <a:gd name="connsiteY1" fmla="*/ 838082 h 2991491"/>
              <a:gd name="connsiteX2" fmla="*/ 1732512 w 3798068"/>
              <a:gd name="connsiteY2" fmla="*/ 838082 h 2991491"/>
              <a:gd name="connsiteX3" fmla="*/ 2556434 w 3798068"/>
              <a:gd name="connsiteY3" fmla="*/ 0 h 2991491"/>
              <a:gd name="connsiteX4" fmla="*/ 2475018 w 3798068"/>
              <a:gd name="connsiteY4" fmla="*/ 838082 h 2991491"/>
              <a:gd name="connsiteX5" fmla="*/ 2970021 w 3798068"/>
              <a:gd name="connsiteY5" fmla="*/ 838082 h 2991491"/>
              <a:gd name="connsiteX6" fmla="*/ 2970021 w 3798068"/>
              <a:gd name="connsiteY6" fmla="*/ 1196984 h 2991491"/>
              <a:gd name="connsiteX7" fmla="*/ 3735582 w 3798068"/>
              <a:gd name="connsiteY7" fmla="*/ 1251428 h 2991491"/>
              <a:gd name="connsiteX8" fmla="*/ 2970021 w 3798068"/>
              <a:gd name="connsiteY8" fmla="*/ 1735336 h 2991491"/>
              <a:gd name="connsiteX9" fmla="*/ 2945851 w 3798068"/>
              <a:gd name="connsiteY9" fmla="*/ 2365500 h 2991491"/>
              <a:gd name="connsiteX10" fmla="*/ 3798068 w 3798068"/>
              <a:gd name="connsiteY10" fmla="*/ 2650582 h 2991491"/>
              <a:gd name="connsiteX11" fmla="*/ 2958986 w 3798068"/>
              <a:gd name="connsiteY11" fmla="*/ 2441153 h 2991491"/>
              <a:gd name="connsiteX12" fmla="*/ 2970021 w 3798068"/>
              <a:gd name="connsiteY12" fmla="*/ 2991491 h 2991491"/>
              <a:gd name="connsiteX13" fmla="*/ 2475018 w 3798068"/>
              <a:gd name="connsiteY13" fmla="*/ 2991491 h 2991491"/>
              <a:gd name="connsiteX14" fmla="*/ 1732512 w 3798068"/>
              <a:gd name="connsiteY14" fmla="*/ 2991491 h 2991491"/>
              <a:gd name="connsiteX15" fmla="*/ 1732512 w 3798068"/>
              <a:gd name="connsiteY15" fmla="*/ 2991491 h 2991491"/>
              <a:gd name="connsiteX16" fmla="*/ 0 w 3798068"/>
              <a:gd name="connsiteY16" fmla="*/ 2991491 h 2991491"/>
              <a:gd name="connsiteX17" fmla="*/ 0 w 3798068"/>
              <a:gd name="connsiteY17" fmla="*/ 1735336 h 2991491"/>
              <a:gd name="connsiteX18" fmla="*/ 0 w 3798068"/>
              <a:gd name="connsiteY18" fmla="*/ 1196984 h 2991491"/>
              <a:gd name="connsiteX19" fmla="*/ 0 w 3798068"/>
              <a:gd name="connsiteY19" fmla="*/ 1196984 h 2991491"/>
              <a:gd name="connsiteX20" fmla="*/ 0 w 3798068"/>
              <a:gd name="connsiteY20" fmla="*/ 838082 h 2991491"/>
              <a:gd name="connsiteX0" fmla="*/ 0 w 3798068"/>
              <a:gd name="connsiteY0" fmla="*/ 838082 h 2991491"/>
              <a:gd name="connsiteX1" fmla="*/ 1732512 w 3798068"/>
              <a:gd name="connsiteY1" fmla="*/ 838082 h 2991491"/>
              <a:gd name="connsiteX2" fmla="*/ 1732512 w 3798068"/>
              <a:gd name="connsiteY2" fmla="*/ 838082 h 2991491"/>
              <a:gd name="connsiteX3" fmla="*/ 2556434 w 3798068"/>
              <a:gd name="connsiteY3" fmla="*/ 0 h 2991491"/>
              <a:gd name="connsiteX4" fmla="*/ 2475018 w 3798068"/>
              <a:gd name="connsiteY4" fmla="*/ 838082 h 2991491"/>
              <a:gd name="connsiteX5" fmla="*/ 2970021 w 3798068"/>
              <a:gd name="connsiteY5" fmla="*/ 838082 h 2991491"/>
              <a:gd name="connsiteX6" fmla="*/ 2970021 w 3798068"/>
              <a:gd name="connsiteY6" fmla="*/ 1196984 h 2991491"/>
              <a:gd name="connsiteX7" fmla="*/ 3735582 w 3798068"/>
              <a:gd name="connsiteY7" fmla="*/ 1251428 h 2991491"/>
              <a:gd name="connsiteX8" fmla="*/ 2970021 w 3798068"/>
              <a:gd name="connsiteY8" fmla="*/ 1735336 h 2991491"/>
              <a:gd name="connsiteX9" fmla="*/ 2969582 w 3798068"/>
              <a:gd name="connsiteY9" fmla="*/ 2425072 h 2991491"/>
              <a:gd name="connsiteX10" fmla="*/ 3798068 w 3798068"/>
              <a:gd name="connsiteY10" fmla="*/ 2650582 h 2991491"/>
              <a:gd name="connsiteX11" fmla="*/ 2958986 w 3798068"/>
              <a:gd name="connsiteY11" fmla="*/ 2441153 h 2991491"/>
              <a:gd name="connsiteX12" fmla="*/ 2970021 w 3798068"/>
              <a:gd name="connsiteY12" fmla="*/ 2991491 h 2991491"/>
              <a:gd name="connsiteX13" fmla="*/ 2475018 w 3798068"/>
              <a:gd name="connsiteY13" fmla="*/ 2991491 h 2991491"/>
              <a:gd name="connsiteX14" fmla="*/ 1732512 w 3798068"/>
              <a:gd name="connsiteY14" fmla="*/ 2991491 h 2991491"/>
              <a:gd name="connsiteX15" fmla="*/ 1732512 w 3798068"/>
              <a:gd name="connsiteY15" fmla="*/ 2991491 h 2991491"/>
              <a:gd name="connsiteX16" fmla="*/ 0 w 3798068"/>
              <a:gd name="connsiteY16" fmla="*/ 2991491 h 2991491"/>
              <a:gd name="connsiteX17" fmla="*/ 0 w 3798068"/>
              <a:gd name="connsiteY17" fmla="*/ 1735336 h 2991491"/>
              <a:gd name="connsiteX18" fmla="*/ 0 w 3798068"/>
              <a:gd name="connsiteY18" fmla="*/ 1196984 h 2991491"/>
              <a:gd name="connsiteX19" fmla="*/ 0 w 3798068"/>
              <a:gd name="connsiteY19" fmla="*/ 1196984 h 2991491"/>
              <a:gd name="connsiteX20" fmla="*/ 0 w 3798068"/>
              <a:gd name="connsiteY20" fmla="*/ 838082 h 2991491"/>
              <a:gd name="connsiteX0" fmla="*/ 0 w 3798068"/>
              <a:gd name="connsiteY0" fmla="*/ 838082 h 2991491"/>
              <a:gd name="connsiteX1" fmla="*/ 1732512 w 3798068"/>
              <a:gd name="connsiteY1" fmla="*/ 838082 h 2991491"/>
              <a:gd name="connsiteX2" fmla="*/ 1732512 w 3798068"/>
              <a:gd name="connsiteY2" fmla="*/ 838082 h 2991491"/>
              <a:gd name="connsiteX3" fmla="*/ 2556434 w 3798068"/>
              <a:gd name="connsiteY3" fmla="*/ 0 h 2991491"/>
              <a:gd name="connsiteX4" fmla="*/ 2475018 w 3798068"/>
              <a:gd name="connsiteY4" fmla="*/ 838082 h 2991491"/>
              <a:gd name="connsiteX5" fmla="*/ 2970021 w 3798068"/>
              <a:gd name="connsiteY5" fmla="*/ 838082 h 2991491"/>
              <a:gd name="connsiteX6" fmla="*/ 2970021 w 3798068"/>
              <a:gd name="connsiteY6" fmla="*/ 1196984 h 2991491"/>
              <a:gd name="connsiteX7" fmla="*/ 3735582 w 3798068"/>
              <a:gd name="connsiteY7" fmla="*/ 1251428 h 2991491"/>
              <a:gd name="connsiteX8" fmla="*/ 2970021 w 3798068"/>
              <a:gd name="connsiteY8" fmla="*/ 1735336 h 2991491"/>
              <a:gd name="connsiteX9" fmla="*/ 2969582 w 3798068"/>
              <a:gd name="connsiteY9" fmla="*/ 2425072 h 2991491"/>
              <a:gd name="connsiteX10" fmla="*/ 3798068 w 3798068"/>
              <a:gd name="connsiteY10" fmla="*/ 2650582 h 2991491"/>
              <a:gd name="connsiteX11" fmla="*/ 3022215 w 3798068"/>
              <a:gd name="connsiteY11" fmla="*/ 2590231 h 2991491"/>
              <a:gd name="connsiteX12" fmla="*/ 2970021 w 3798068"/>
              <a:gd name="connsiteY12" fmla="*/ 2991491 h 2991491"/>
              <a:gd name="connsiteX13" fmla="*/ 2475018 w 3798068"/>
              <a:gd name="connsiteY13" fmla="*/ 2991491 h 2991491"/>
              <a:gd name="connsiteX14" fmla="*/ 1732512 w 3798068"/>
              <a:gd name="connsiteY14" fmla="*/ 2991491 h 2991491"/>
              <a:gd name="connsiteX15" fmla="*/ 1732512 w 3798068"/>
              <a:gd name="connsiteY15" fmla="*/ 2991491 h 2991491"/>
              <a:gd name="connsiteX16" fmla="*/ 0 w 3798068"/>
              <a:gd name="connsiteY16" fmla="*/ 2991491 h 2991491"/>
              <a:gd name="connsiteX17" fmla="*/ 0 w 3798068"/>
              <a:gd name="connsiteY17" fmla="*/ 1735336 h 2991491"/>
              <a:gd name="connsiteX18" fmla="*/ 0 w 3798068"/>
              <a:gd name="connsiteY18" fmla="*/ 1196984 h 2991491"/>
              <a:gd name="connsiteX19" fmla="*/ 0 w 3798068"/>
              <a:gd name="connsiteY19" fmla="*/ 1196984 h 2991491"/>
              <a:gd name="connsiteX20" fmla="*/ 0 w 3798068"/>
              <a:gd name="connsiteY20" fmla="*/ 838082 h 2991491"/>
              <a:gd name="connsiteX0" fmla="*/ 0 w 3798068"/>
              <a:gd name="connsiteY0" fmla="*/ 838082 h 2991491"/>
              <a:gd name="connsiteX1" fmla="*/ 1732512 w 3798068"/>
              <a:gd name="connsiteY1" fmla="*/ 838082 h 2991491"/>
              <a:gd name="connsiteX2" fmla="*/ 1732512 w 3798068"/>
              <a:gd name="connsiteY2" fmla="*/ 838082 h 2991491"/>
              <a:gd name="connsiteX3" fmla="*/ 2556434 w 3798068"/>
              <a:gd name="connsiteY3" fmla="*/ 0 h 2991491"/>
              <a:gd name="connsiteX4" fmla="*/ 2475018 w 3798068"/>
              <a:gd name="connsiteY4" fmla="*/ 838082 h 2991491"/>
              <a:gd name="connsiteX5" fmla="*/ 2970021 w 3798068"/>
              <a:gd name="connsiteY5" fmla="*/ 838082 h 2991491"/>
              <a:gd name="connsiteX6" fmla="*/ 2970021 w 3798068"/>
              <a:gd name="connsiteY6" fmla="*/ 1196984 h 2991491"/>
              <a:gd name="connsiteX7" fmla="*/ 3735582 w 3798068"/>
              <a:gd name="connsiteY7" fmla="*/ 1251428 h 2991491"/>
              <a:gd name="connsiteX8" fmla="*/ 2970021 w 3798068"/>
              <a:gd name="connsiteY8" fmla="*/ 1735336 h 2991491"/>
              <a:gd name="connsiteX9" fmla="*/ 2969582 w 3798068"/>
              <a:gd name="connsiteY9" fmla="*/ 2425072 h 2991491"/>
              <a:gd name="connsiteX10" fmla="*/ 3798068 w 3798068"/>
              <a:gd name="connsiteY10" fmla="*/ 2650582 h 2991491"/>
              <a:gd name="connsiteX11" fmla="*/ 2951024 w 3798068"/>
              <a:gd name="connsiteY11" fmla="*/ 2590231 h 2991491"/>
              <a:gd name="connsiteX12" fmla="*/ 2970021 w 3798068"/>
              <a:gd name="connsiteY12" fmla="*/ 2991491 h 2991491"/>
              <a:gd name="connsiteX13" fmla="*/ 2475018 w 3798068"/>
              <a:gd name="connsiteY13" fmla="*/ 2991491 h 2991491"/>
              <a:gd name="connsiteX14" fmla="*/ 1732512 w 3798068"/>
              <a:gd name="connsiteY14" fmla="*/ 2991491 h 2991491"/>
              <a:gd name="connsiteX15" fmla="*/ 1732512 w 3798068"/>
              <a:gd name="connsiteY15" fmla="*/ 2991491 h 2991491"/>
              <a:gd name="connsiteX16" fmla="*/ 0 w 3798068"/>
              <a:gd name="connsiteY16" fmla="*/ 2991491 h 2991491"/>
              <a:gd name="connsiteX17" fmla="*/ 0 w 3798068"/>
              <a:gd name="connsiteY17" fmla="*/ 1735336 h 2991491"/>
              <a:gd name="connsiteX18" fmla="*/ 0 w 3798068"/>
              <a:gd name="connsiteY18" fmla="*/ 1196984 h 2991491"/>
              <a:gd name="connsiteX19" fmla="*/ 0 w 3798068"/>
              <a:gd name="connsiteY19" fmla="*/ 1196984 h 2991491"/>
              <a:gd name="connsiteX20" fmla="*/ 0 w 3798068"/>
              <a:gd name="connsiteY20" fmla="*/ 838082 h 2991491"/>
              <a:gd name="connsiteX0" fmla="*/ 0 w 3798068"/>
              <a:gd name="connsiteY0" fmla="*/ 838082 h 2991491"/>
              <a:gd name="connsiteX1" fmla="*/ 1732512 w 3798068"/>
              <a:gd name="connsiteY1" fmla="*/ 838082 h 2991491"/>
              <a:gd name="connsiteX2" fmla="*/ 1732512 w 3798068"/>
              <a:gd name="connsiteY2" fmla="*/ 838082 h 2991491"/>
              <a:gd name="connsiteX3" fmla="*/ 2556434 w 3798068"/>
              <a:gd name="connsiteY3" fmla="*/ 0 h 2991491"/>
              <a:gd name="connsiteX4" fmla="*/ 2475018 w 3798068"/>
              <a:gd name="connsiteY4" fmla="*/ 838082 h 2991491"/>
              <a:gd name="connsiteX5" fmla="*/ 2970021 w 3798068"/>
              <a:gd name="connsiteY5" fmla="*/ 838082 h 2991491"/>
              <a:gd name="connsiteX6" fmla="*/ 2970021 w 3798068"/>
              <a:gd name="connsiteY6" fmla="*/ 1196984 h 2991491"/>
              <a:gd name="connsiteX7" fmla="*/ 3735582 w 3798068"/>
              <a:gd name="connsiteY7" fmla="*/ 1251428 h 2991491"/>
              <a:gd name="connsiteX8" fmla="*/ 2970021 w 3798068"/>
              <a:gd name="connsiteY8" fmla="*/ 1735336 h 2991491"/>
              <a:gd name="connsiteX9" fmla="*/ 2969582 w 3798068"/>
              <a:gd name="connsiteY9" fmla="*/ 2425072 h 2991491"/>
              <a:gd name="connsiteX10" fmla="*/ 3798068 w 3798068"/>
              <a:gd name="connsiteY10" fmla="*/ 2650582 h 2991491"/>
              <a:gd name="connsiteX11" fmla="*/ 2990542 w 3798068"/>
              <a:gd name="connsiteY11" fmla="*/ 2605139 h 2991491"/>
              <a:gd name="connsiteX12" fmla="*/ 2970021 w 3798068"/>
              <a:gd name="connsiteY12" fmla="*/ 2991491 h 2991491"/>
              <a:gd name="connsiteX13" fmla="*/ 2475018 w 3798068"/>
              <a:gd name="connsiteY13" fmla="*/ 2991491 h 2991491"/>
              <a:gd name="connsiteX14" fmla="*/ 1732512 w 3798068"/>
              <a:gd name="connsiteY14" fmla="*/ 2991491 h 2991491"/>
              <a:gd name="connsiteX15" fmla="*/ 1732512 w 3798068"/>
              <a:gd name="connsiteY15" fmla="*/ 2991491 h 2991491"/>
              <a:gd name="connsiteX16" fmla="*/ 0 w 3798068"/>
              <a:gd name="connsiteY16" fmla="*/ 2991491 h 2991491"/>
              <a:gd name="connsiteX17" fmla="*/ 0 w 3798068"/>
              <a:gd name="connsiteY17" fmla="*/ 1735336 h 2991491"/>
              <a:gd name="connsiteX18" fmla="*/ 0 w 3798068"/>
              <a:gd name="connsiteY18" fmla="*/ 1196984 h 2991491"/>
              <a:gd name="connsiteX19" fmla="*/ 0 w 3798068"/>
              <a:gd name="connsiteY19" fmla="*/ 1196984 h 2991491"/>
              <a:gd name="connsiteX20" fmla="*/ 0 w 3798068"/>
              <a:gd name="connsiteY20" fmla="*/ 838082 h 2991491"/>
              <a:gd name="connsiteX0" fmla="*/ 0 w 3798068"/>
              <a:gd name="connsiteY0" fmla="*/ 838082 h 2991491"/>
              <a:gd name="connsiteX1" fmla="*/ 1732512 w 3798068"/>
              <a:gd name="connsiteY1" fmla="*/ 838082 h 2991491"/>
              <a:gd name="connsiteX2" fmla="*/ 1732512 w 3798068"/>
              <a:gd name="connsiteY2" fmla="*/ 838082 h 2991491"/>
              <a:gd name="connsiteX3" fmla="*/ 2556434 w 3798068"/>
              <a:gd name="connsiteY3" fmla="*/ 0 h 2991491"/>
              <a:gd name="connsiteX4" fmla="*/ 2475018 w 3798068"/>
              <a:gd name="connsiteY4" fmla="*/ 838082 h 2991491"/>
              <a:gd name="connsiteX5" fmla="*/ 2970021 w 3798068"/>
              <a:gd name="connsiteY5" fmla="*/ 838082 h 2991491"/>
              <a:gd name="connsiteX6" fmla="*/ 2970021 w 3798068"/>
              <a:gd name="connsiteY6" fmla="*/ 1196984 h 2991491"/>
              <a:gd name="connsiteX7" fmla="*/ 3735582 w 3798068"/>
              <a:gd name="connsiteY7" fmla="*/ 1251428 h 2991491"/>
              <a:gd name="connsiteX8" fmla="*/ 2970021 w 3798068"/>
              <a:gd name="connsiteY8" fmla="*/ 1735336 h 2991491"/>
              <a:gd name="connsiteX9" fmla="*/ 2969582 w 3798068"/>
              <a:gd name="connsiteY9" fmla="*/ 2425072 h 2991491"/>
              <a:gd name="connsiteX10" fmla="*/ 3798068 w 3798068"/>
              <a:gd name="connsiteY10" fmla="*/ 2650582 h 2991491"/>
              <a:gd name="connsiteX11" fmla="*/ 2966812 w 3798068"/>
              <a:gd name="connsiteY11" fmla="*/ 2612585 h 2991491"/>
              <a:gd name="connsiteX12" fmla="*/ 2970021 w 3798068"/>
              <a:gd name="connsiteY12" fmla="*/ 2991491 h 2991491"/>
              <a:gd name="connsiteX13" fmla="*/ 2475018 w 3798068"/>
              <a:gd name="connsiteY13" fmla="*/ 2991491 h 2991491"/>
              <a:gd name="connsiteX14" fmla="*/ 1732512 w 3798068"/>
              <a:gd name="connsiteY14" fmla="*/ 2991491 h 2991491"/>
              <a:gd name="connsiteX15" fmla="*/ 1732512 w 3798068"/>
              <a:gd name="connsiteY15" fmla="*/ 2991491 h 2991491"/>
              <a:gd name="connsiteX16" fmla="*/ 0 w 3798068"/>
              <a:gd name="connsiteY16" fmla="*/ 2991491 h 2991491"/>
              <a:gd name="connsiteX17" fmla="*/ 0 w 3798068"/>
              <a:gd name="connsiteY17" fmla="*/ 1735336 h 2991491"/>
              <a:gd name="connsiteX18" fmla="*/ 0 w 3798068"/>
              <a:gd name="connsiteY18" fmla="*/ 1196984 h 2991491"/>
              <a:gd name="connsiteX19" fmla="*/ 0 w 3798068"/>
              <a:gd name="connsiteY19" fmla="*/ 1196984 h 2991491"/>
              <a:gd name="connsiteX20" fmla="*/ 0 w 3798068"/>
              <a:gd name="connsiteY20" fmla="*/ 838082 h 2991491"/>
              <a:gd name="connsiteX0" fmla="*/ 0 w 3798068"/>
              <a:gd name="connsiteY0" fmla="*/ 838082 h 2991491"/>
              <a:gd name="connsiteX1" fmla="*/ 1732512 w 3798068"/>
              <a:gd name="connsiteY1" fmla="*/ 838082 h 2991491"/>
              <a:gd name="connsiteX2" fmla="*/ 1732512 w 3798068"/>
              <a:gd name="connsiteY2" fmla="*/ 838082 h 2991491"/>
              <a:gd name="connsiteX3" fmla="*/ 2556434 w 3798068"/>
              <a:gd name="connsiteY3" fmla="*/ 0 h 2991491"/>
              <a:gd name="connsiteX4" fmla="*/ 2475018 w 3798068"/>
              <a:gd name="connsiteY4" fmla="*/ 838082 h 2991491"/>
              <a:gd name="connsiteX5" fmla="*/ 2970021 w 3798068"/>
              <a:gd name="connsiteY5" fmla="*/ 838082 h 2991491"/>
              <a:gd name="connsiteX6" fmla="*/ 2988023 w 3798068"/>
              <a:gd name="connsiteY6" fmla="*/ 1312192 h 2991491"/>
              <a:gd name="connsiteX7" fmla="*/ 3735582 w 3798068"/>
              <a:gd name="connsiteY7" fmla="*/ 1251428 h 2991491"/>
              <a:gd name="connsiteX8" fmla="*/ 2970021 w 3798068"/>
              <a:gd name="connsiteY8" fmla="*/ 1735336 h 2991491"/>
              <a:gd name="connsiteX9" fmla="*/ 2969582 w 3798068"/>
              <a:gd name="connsiteY9" fmla="*/ 2425072 h 2991491"/>
              <a:gd name="connsiteX10" fmla="*/ 3798068 w 3798068"/>
              <a:gd name="connsiteY10" fmla="*/ 2650582 h 2991491"/>
              <a:gd name="connsiteX11" fmla="*/ 2966812 w 3798068"/>
              <a:gd name="connsiteY11" fmla="*/ 2612585 h 2991491"/>
              <a:gd name="connsiteX12" fmla="*/ 2970021 w 3798068"/>
              <a:gd name="connsiteY12" fmla="*/ 2991491 h 2991491"/>
              <a:gd name="connsiteX13" fmla="*/ 2475018 w 3798068"/>
              <a:gd name="connsiteY13" fmla="*/ 2991491 h 2991491"/>
              <a:gd name="connsiteX14" fmla="*/ 1732512 w 3798068"/>
              <a:gd name="connsiteY14" fmla="*/ 2991491 h 2991491"/>
              <a:gd name="connsiteX15" fmla="*/ 1732512 w 3798068"/>
              <a:gd name="connsiteY15" fmla="*/ 2991491 h 2991491"/>
              <a:gd name="connsiteX16" fmla="*/ 0 w 3798068"/>
              <a:gd name="connsiteY16" fmla="*/ 2991491 h 2991491"/>
              <a:gd name="connsiteX17" fmla="*/ 0 w 3798068"/>
              <a:gd name="connsiteY17" fmla="*/ 1735336 h 2991491"/>
              <a:gd name="connsiteX18" fmla="*/ 0 w 3798068"/>
              <a:gd name="connsiteY18" fmla="*/ 1196984 h 2991491"/>
              <a:gd name="connsiteX19" fmla="*/ 0 w 3798068"/>
              <a:gd name="connsiteY19" fmla="*/ 1196984 h 2991491"/>
              <a:gd name="connsiteX20" fmla="*/ 0 w 3798068"/>
              <a:gd name="connsiteY20" fmla="*/ 838082 h 2991491"/>
              <a:gd name="connsiteX0" fmla="*/ 0 w 3798068"/>
              <a:gd name="connsiteY0" fmla="*/ 838082 h 2991491"/>
              <a:gd name="connsiteX1" fmla="*/ 1732512 w 3798068"/>
              <a:gd name="connsiteY1" fmla="*/ 838082 h 2991491"/>
              <a:gd name="connsiteX2" fmla="*/ 1732512 w 3798068"/>
              <a:gd name="connsiteY2" fmla="*/ 838082 h 2991491"/>
              <a:gd name="connsiteX3" fmla="*/ 2556434 w 3798068"/>
              <a:gd name="connsiteY3" fmla="*/ 0 h 2991491"/>
              <a:gd name="connsiteX4" fmla="*/ 2475018 w 3798068"/>
              <a:gd name="connsiteY4" fmla="*/ 838082 h 2991491"/>
              <a:gd name="connsiteX5" fmla="*/ 2970021 w 3798068"/>
              <a:gd name="connsiteY5" fmla="*/ 838082 h 2991491"/>
              <a:gd name="connsiteX6" fmla="*/ 2970007 w 3798068"/>
              <a:gd name="connsiteY6" fmla="*/ 1324980 h 2991491"/>
              <a:gd name="connsiteX7" fmla="*/ 3735582 w 3798068"/>
              <a:gd name="connsiteY7" fmla="*/ 1251428 h 2991491"/>
              <a:gd name="connsiteX8" fmla="*/ 2970021 w 3798068"/>
              <a:gd name="connsiteY8" fmla="*/ 1735336 h 2991491"/>
              <a:gd name="connsiteX9" fmla="*/ 2969582 w 3798068"/>
              <a:gd name="connsiteY9" fmla="*/ 2425072 h 2991491"/>
              <a:gd name="connsiteX10" fmla="*/ 3798068 w 3798068"/>
              <a:gd name="connsiteY10" fmla="*/ 2650582 h 2991491"/>
              <a:gd name="connsiteX11" fmla="*/ 2966812 w 3798068"/>
              <a:gd name="connsiteY11" fmla="*/ 2612585 h 2991491"/>
              <a:gd name="connsiteX12" fmla="*/ 2970021 w 3798068"/>
              <a:gd name="connsiteY12" fmla="*/ 2991491 h 2991491"/>
              <a:gd name="connsiteX13" fmla="*/ 2475018 w 3798068"/>
              <a:gd name="connsiteY13" fmla="*/ 2991491 h 2991491"/>
              <a:gd name="connsiteX14" fmla="*/ 1732512 w 3798068"/>
              <a:gd name="connsiteY14" fmla="*/ 2991491 h 2991491"/>
              <a:gd name="connsiteX15" fmla="*/ 1732512 w 3798068"/>
              <a:gd name="connsiteY15" fmla="*/ 2991491 h 2991491"/>
              <a:gd name="connsiteX16" fmla="*/ 0 w 3798068"/>
              <a:gd name="connsiteY16" fmla="*/ 2991491 h 2991491"/>
              <a:gd name="connsiteX17" fmla="*/ 0 w 3798068"/>
              <a:gd name="connsiteY17" fmla="*/ 1735336 h 2991491"/>
              <a:gd name="connsiteX18" fmla="*/ 0 w 3798068"/>
              <a:gd name="connsiteY18" fmla="*/ 1196984 h 2991491"/>
              <a:gd name="connsiteX19" fmla="*/ 0 w 3798068"/>
              <a:gd name="connsiteY19" fmla="*/ 1196984 h 2991491"/>
              <a:gd name="connsiteX20" fmla="*/ 0 w 3798068"/>
              <a:gd name="connsiteY20" fmla="*/ 838082 h 2991491"/>
              <a:gd name="connsiteX0" fmla="*/ 0 w 3798068"/>
              <a:gd name="connsiteY0" fmla="*/ 838082 h 2991491"/>
              <a:gd name="connsiteX1" fmla="*/ 1732512 w 3798068"/>
              <a:gd name="connsiteY1" fmla="*/ 838082 h 2991491"/>
              <a:gd name="connsiteX2" fmla="*/ 1732512 w 3798068"/>
              <a:gd name="connsiteY2" fmla="*/ 838082 h 2991491"/>
              <a:gd name="connsiteX3" fmla="*/ 2556434 w 3798068"/>
              <a:gd name="connsiteY3" fmla="*/ 0 h 2991491"/>
              <a:gd name="connsiteX4" fmla="*/ 2475018 w 3798068"/>
              <a:gd name="connsiteY4" fmla="*/ 838082 h 2991491"/>
              <a:gd name="connsiteX5" fmla="*/ 2970021 w 3798068"/>
              <a:gd name="connsiteY5" fmla="*/ 838082 h 2991491"/>
              <a:gd name="connsiteX6" fmla="*/ 2970007 w 3798068"/>
              <a:gd name="connsiteY6" fmla="*/ 1384717 h 2991491"/>
              <a:gd name="connsiteX7" fmla="*/ 3735582 w 3798068"/>
              <a:gd name="connsiteY7" fmla="*/ 1251428 h 2991491"/>
              <a:gd name="connsiteX8" fmla="*/ 2970021 w 3798068"/>
              <a:gd name="connsiteY8" fmla="*/ 1735336 h 2991491"/>
              <a:gd name="connsiteX9" fmla="*/ 2969582 w 3798068"/>
              <a:gd name="connsiteY9" fmla="*/ 2425072 h 2991491"/>
              <a:gd name="connsiteX10" fmla="*/ 3798068 w 3798068"/>
              <a:gd name="connsiteY10" fmla="*/ 2650582 h 2991491"/>
              <a:gd name="connsiteX11" fmla="*/ 2966812 w 3798068"/>
              <a:gd name="connsiteY11" fmla="*/ 2612585 h 2991491"/>
              <a:gd name="connsiteX12" fmla="*/ 2970021 w 3798068"/>
              <a:gd name="connsiteY12" fmla="*/ 2991491 h 2991491"/>
              <a:gd name="connsiteX13" fmla="*/ 2475018 w 3798068"/>
              <a:gd name="connsiteY13" fmla="*/ 2991491 h 2991491"/>
              <a:gd name="connsiteX14" fmla="*/ 1732512 w 3798068"/>
              <a:gd name="connsiteY14" fmla="*/ 2991491 h 2991491"/>
              <a:gd name="connsiteX15" fmla="*/ 1732512 w 3798068"/>
              <a:gd name="connsiteY15" fmla="*/ 2991491 h 2991491"/>
              <a:gd name="connsiteX16" fmla="*/ 0 w 3798068"/>
              <a:gd name="connsiteY16" fmla="*/ 2991491 h 2991491"/>
              <a:gd name="connsiteX17" fmla="*/ 0 w 3798068"/>
              <a:gd name="connsiteY17" fmla="*/ 1735336 h 2991491"/>
              <a:gd name="connsiteX18" fmla="*/ 0 w 3798068"/>
              <a:gd name="connsiteY18" fmla="*/ 1196984 h 2991491"/>
              <a:gd name="connsiteX19" fmla="*/ 0 w 3798068"/>
              <a:gd name="connsiteY19" fmla="*/ 1196984 h 2991491"/>
              <a:gd name="connsiteX20" fmla="*/ 0 w 3798068"/>
              <a:gd name="connsiteY20" fmla="*/ 838082 h 2991491"/>
              <a:gd name="connsiteX0" fmla="*/ 0 w 3798068"/>
              <a:gd name="connsiteY0" fmla="*/ 838082 h 2991491"/>
              <a:gd name="connsiteX1" fmla="*/ 1732512 w 3798068"/>
              <a:gd name="connsiteY1" fmla="*/ 838082 h 2991491"/>
              <a:gd name="connsiteX2" fmla="*/ 1732512 w 3798068"/>
              <a:gd name="connsiteY2" fmla="*/ 838082 h 2991491"/>
              <a:gd name="connsiteX3" fmla="*/ 2556434 w 3798068"/>
              <a:gd name="connsiteY3" fmla="*/ 0 h 2991491"/>
              <a:gd name="connsiteX4" fmla="*/ 2299360 w 3798068"/>
              <a:gd name="connsiteY4" fmla="*/ 846608 h 2991491"/>
              <a:gd name="connsiteX5" fmla="*/ 2970021 w 3798068"/>
              <a:gd name="connsiteY5" fmla="*/ 838082 h 2991491"/>
              <a:gd name="connsiteX6" fmla="*/ 2970007 w 3798068"/>
              <a:gd name="connsiteY6" fmla="*/ 1384717 h 2991491"/>
              <a:gd name="connsiteX7" fmla="*/ 3735582 w 3798068"/>
              <a:gd name="connsiteY7" fmla="*/ 1251428 h 2991491"/>
              <a:gd name="connsiteX8" fmla="*/ 2970021 w 3798068"/>
              <a:gd name="connsiteY8" fmla="*/ 1735336 h 2991491"/>
              <a:gd name="connsiteX9" fmla="*/ 2969582 w 3798068"/>
              <a:gd name="connsiteY9" fmla="*/ 2425072 h 2991491"/>
              <a:gd name="connsiteX10" fmla="*/ 3798068 w 3798068"/>
              <a:gd name="connsiteY10" fmla="*/ 2650582 h 2991491"/>
              <a:gd name="connsiteX11" fmla="*/ 2966812 w 3798068"/>
              <a:gd name="connsiteY11" fmla="*/ 2612585 h 2991491"/>
              <a:gd name="connsiteX12" fmla="*/ 2970021 w 3798068"/>
              <a:gd name="connsiteY12" fmla="*/ 2991491 h 2991491"/>
              <a:gd name="connsiteX13" fmla="*/ 2475018 w 3798068"/>
              <a:gd name="connsiteY13" fmla="*/ 2991491 h 2991491"/>
              <a:gd name="connsiteX14" fmla="*/ 1732512 w 3798068"/>
              <a:gd name="connsiteY14" fmla="*/ 2991491 h 2991491"/>
              <a:gd name="connsiteX15" fmla="*/ 1732512 w 3798068"/>
              <a:gd name="connsiteY15" fmla="*/ 2991491 h 2991491"/>
              <a:gd name="connsiteX16" fmla="*/ 0 w 3798068"/>
              <a:gd name="connsiteY16" fmla="*/ 2991491 h 2991491"/>
              <a:gd name="connsiteX17" fmla="*/ 0 w 3798068"/>
              <a:gd name="connsiteY17" fmla="*/ 1735336 h 2991491"/>
              <a:gd name="connsiteX18" fmla="*/ 0 w 3798068"/>
              <a:gd name="connsiteY18" fmla="*/ 1196984 h 2991491"/>
              <a:gd name="connsiteX19" fmla="*/ 0 w 3798068"/>
              <a:gd name="connsiteY19" fmla="*/ 1196984 h 2991491"/>
              <a:gd name="connsiteX20" fmla="*/ 0 w 3798068"/>
              <a:gd name="connsiteY20" fmla="*/ 838082 h 2991491"/>
              <a:gd name="connsiteX0" fmla="*/ 0 w 3798068"/>
              <a:gd name="connsiteY0" fmla="*/ 838082 h 2991491"/>
              <a:gd name="connsiteX1" fmla="*/ 1732512 w 3798068"/>
              <a:gd name="connsiteY1" fmla="*/ 838082 h 2991491"/>
              <a:gd name="connsiteX2" fmla="*/ 1732512 w 3798068"/>
              <a:gd name="connsiteY2" fmla="*/ 838082 h 2991491"/>
              <a:gd name="connsiteX3" fmla="*/ 2556434 w 3798068"/>
              <a:gd name="connsiteY3" fmla="*/ 0 h 2991491"/>
              <a:gd name="connsiteX4" fmla="*/ 2312861 w 3798068"/>
              <a:gd name="connsiteY4" fmla="*/ 816739 h 2991491"/>
              <a:gd name="connsiteX5" fmla="*/ 2970021 w 3798068"/>
              <a:gd name="connsiteY5" fmla="*/ 838082 h 2991491"/>
              <a:gd name="connsiteX6" fmla="*/ 2970007 w 3798068"/>
              <a:gd name="connsiteY6" fmla="*/ 1384717 h 2991491"/>
              <a:gd name="connsiteX7" fmla="*/ 3735582 w 3798068"/>
              <a:gd name="connsiteY7" fmla="*/ 1251428 h 2991491"/>
              <a:gd name="connsiteX8" fmla="*/ 2970021 w 3798068"/>
              <a:gd name="connsiteY8" fmla="*/ 1735336 h 2991491"/>
              <a:gd name="connsiteX9" fmla="*/ 2969582 w 3798068"/>
              <a:gd name="connsiteY9" fmla="*/ 2425072 h 2991491"/>
              <a:gd name="connsiteX10" fmla="*/ 3798068 w 3798068"/>
              <a:gd name="connsiteY10" fmla="*/ 2650582 h 2991491"/>
              <a:gd name="connsiteX11" fmla="*/ 2966812 w 3798068"/>
              <a:gd name="connsiteY11" fmla="*/ 2612585 h 2991491"/>
              <a:gd name="connsiteX12" fmla="*/ 2970021 w 3798068"/>
              <a:gd name="connsiteY12" fmla="*/ 2991491 h 2991491"/>
              <a:gd name="connsiteX13" fmla="*/ 2475018 w 3798068"/>
              <a:gd name="connsiteY13" fmla="*/ 2991491 h 2991491"/>
              <a:gd name="connsiteX14" fmla="*/ 1732512 w 3798068"/>
              <a:gd name="connsiteY14" fmla="*/ 2991491 h 2991491"/>
              <a:gd name="connsiteX15" fmla="*/ 1732512 w 3798068"/>
              <a:gd name="connsiteY15" fmla="*/ 2991491 h 2991491"/>
              <a:gd name="connsiteX16" fmla="*/ 0 w 3798068"/>
              <a:gd name="connsiteY16" fmla="*/ 2991491 h 2991491"/>
              <a:gd name="connsiteX17" fmla="*/ 0 w 3798068"/>
              <a:gd name="connsiteY17" fmla="*/ 1735336 h 2991491"/>
              <a:gd name="connsiteX18" fmla="*/ 0 w 3798068"/>
              <a:gd name="connsiteY18" fmla="*/ 1196984 h 2991491"/>
              <a:gd name="connsiteX19" fmla="*/ 0 w 3798068"/>
              <a:gd name="connsiteY19" fmla="*/ 1196984 h 2991491"/>
              <a:gd name="connsiteX20" fmla="*/ 0 w 3798068"/>
              <a:gd name="connsiteY20" fmla="*/ 838082 h 2991491"/>
              <a:gd name="connsiteX0" fmla="*/ 0 w 3798068"/>
              <a:gd name="connsiteY0" fmla="*/ 838082 h 2991491"/>
              <a:gd name="connsiteX1" fmla="*/ 1732512 w 3798068"/>
              <a:gd name="connsiteY1" fmla="*/ 838082 h 2991491"/>
              <a:gd name="connsiteX2" fmla="*/ 1732512 w 3798068"/>
              <a:gd name="connsiteY2" fmla="*/ 838082 h 2991491"/>
              <a:gd name="connsiteX3" fmla="*/ 2556434 w 3798068"/>
              <a:gd name="connsiteY3" fmla="*/ 0 h 2991491"/>
              <a:gd name="connsiteX4" fmla="*/ 2308357 w 3798068"/>
              <a:gd name="connsiteY4" fmla="*/ 833790 h 2991491"/>
              <a:gd name="connsiteX5" fmla="*/ 2970021 w 3798068"/>
              <a:gd name="connsiteY5" fmla="*/ 838082 h 2991491"/>
              <a:gd name="connsiteX6" fmla="*/ 2970007 w 3798068"/>
              <a:gd name="connsiteY6" fmla="*/ 1384717 h 2991491"/>
              <a:gd name="connsiteX7" fmla="*/ 3735582 w 3798068"/>
              <a:gd name="connsiteY7" fmla="*/ 1251428 h 2991491"/>
              <a:gd name="connsiteX8" fmla="*/ 2970021 w 3798068"/>
              <a:gd name="connsiteY8" fmla="*/ 1735336 h 2991491"/>
              <a:gd name="connsiteX9" fmla="*/ 2969582 w 3798068"/>
              <a:gd name="connsiteY9" fmla="*/ 2425072 h 2991491"/>
              <a:gd name="connsiteX10" fmla="*/ 3798068 w 3798068"/>
              <a:gd name="connsiteY10" fmla="*/ 2650582 h 2991491"/>
              <a:gd name="connsiteX11" fmla="*/ 2966812 w 3798068"/>
              <a:gd name="connsiteY11" fmla="*/ 2612585 h 2991491"/>
              <a:gd name="connsiteX12" fmla="*/ 2970021 w 3798068"/>
              <a:gd name="connsiteY12" fmla="*/ 2991491 h 2991491"/>
              <a:gd name="connsiteX13" fmla="*/ 2475018 w 3798068"/>
              <a:gd name="connsiteY13" fmla="*/ 2991491 h 2991491"/>
              <a:gd name="connsiteX14" fmla="*/ 1732512 w 3798068"/>
              <a:gd name="connsiteY14" fmla="*/ 2991491 h 2991491"/>
              <a:gd name="connsiteX15" fmla="*/ 1732512 w 3798068"/>
              <a:gd name="connsiteY15" fmla="*/ 2991491 h 2991491"/>
              <a:gd name="connsiteX16" fmla="*/ 0 w 3798068"/>
              <a:gd name="connsiteY16" fmla="*/ 2991491 h 2991491"/>
              <a:gd name="connsiteX17" fmla="*/ 0 w 3798068"/>
              <a:gd name="connsiteY17" fmla="*/ 1735336 h 2991491"/>
              <a:gd name="connsiteX18" fmla="*/ 0 w 3798068"/>
              <a:gd name="connsiteY18" fmla="*/ 1196984 h 2991491"/>
              <a:gd name="connsiteX19" fmla="*/ 0 w 3798068"/>
              <a:gd name="connsiteY19" fmla="*/ 1196984 h 2991491"/>
              <a:gd name="connsiteX20" fmla="*/ 0 w 3798068"/>
              <a:gd name="connsiteY20" fmla="*/ 838082 h 2991491"/>
              <a:gd name="connsiteX0" fmla="*/ 0 w 3798068"/>
              <a:gd name="connsiteY0" fmla="*/ 838082 h 2991491"/>
              <a:gd name="connsiteX1" fmla="*/ 1732512 w 3798068"/>
              <a:gd name="connsiteY1" fmla="*/ 838082 h 2991491"/>
              <a:gd name="connsiteX2" fmla="*/ 1732512 w 3798068"/>
              <a:gd name="connsiteY2" fmla="*/ 838082 h 2991491"/>
              <a:gd name="connsiteX3" fmla="*/ 2556434 w 3798068"/>
              <a:gd name="connsiteY3" fmla="*/ 0 h 2991491"/>
              <a:gd name="connsiteX4" fmla="*/ 2308357 w 3798068"/>
              <a:gd name="connsiteY4" fmla="*/ 833790 h 2991491"/>
              <a:gd name="connsiteX5" fmla="*/ 2970021 w 3798068"/>
              <a:gd name="connsiteY5" fmla="*/ 838082 h 2991491"/>
              <a:gd name="connsiteX6" fmla="*/ 2970007 w 3798068"/>
              <a:gd name="connsiteY6" fmla="*/ 1384717 h 2991491"/>
              <a:gd name="connsiteX7" fmla="*/ 3735582 w 3798068"/>
              <a:gd name="connsiteY7" fmla="*/ 1251428 h 2991491"/>
              <a:gd name="connsiteX8" fmla="*/ 2970021 w 3798068"/>
              <a:gd name="connsiteY8" fmla="*/ 1735336 h 2991491"/>
              <a:gd name="connsiteX9" fmla="*/ 2969582 w 3798068"/>
              <a:gd name="connsiteY9" fmla="*/ 2362303 h 2991491"/>
              <a:gd name="connsiteX10" fmla="*/ 3798068 w 3798068"/>
              <a:gd name="connsiteY10" fmla="*/ 2650582 h 2991491"/>
              <a:gd name="connsiteX11" fmla="*/ 2966812 w 3798068"/>
              <a:gd name="connsiteY11" fmla="*/ 2612585 h 2991491"/>
              <a:gd name="connsiteX12" fmla="*/ 2970021 w 3798068"/>
              <a:gd name="connsiteY12" fmla="*/ 2991491 h 2991491"/>
              <a:gd name="connsiteX13" fmla="*/ 2475018 w 3798068"/>
              <a:gd name="connsiteY13" fmla="*/ 2991491 h 2991491"/>
              <a:gd name="connsiteX14" fmla="*/ 1732512 w 3798068"/>
              <a:gd name="connsiteY14" fmla="*/ 2991491 h 2991491"/>
              <a:gd name="connsiteX15" fmla="*/ 1732512 w 3798068"/>
              <a:gd name="connsiteY15" fmla="*/ 2991491 h 2991491"/>
              <a:gd name="connsiteX16" fmla="*/ 0 w 3798068"/>
              <a:gd name="connsiteY16" fmla="*/ 2991491 h 2991491"/>
              <a:gd name="connsiteX17" fmla="*/ 0 w 3798068"/>
              <a:gd name="connsiteY17" fmla="*/ 1735336 h 2991491"/>
              <a:gd name="connsiteX18" fmla="*/ 0 w 3798068"/>
              <a:gd name="connsiteY18" fmla="*/ 1196984 h 2991491"/>
              <a:gd name="connsiteX19" fmla="*/ 0 w 3798068"/>
              <a:gd name="connsiteY19" fmla="*/ 1196984 h 2991491"/>
              <a:gd name="connsiteX20" fmla="*/ 0 w 3798068"/>
              <a:gd name="connsiteY20" fmla="*/ 838082 h 2991491"/>
              <a:gd name="connsiteX0" fmla="*/ 0 w 3798068"/>
              <a:gd name="connsiteY0" fmla="*/ 838082 h 2991491"/>
              <a:gd name="connsiteX1" fmla="*/ 1732512 w 3798068"/>
              <a:gd name="connsiteY1" fmla="*/ 838082 h 2991491"/>
              <a:gd name="connsiteX2" fmla="*/ 1732512 w 3798068"/>
              <a:gd name="connsiteY2" fmla="*/ 838082 h 2991491"/>
              <a:gd name="connsiteX3" fmla="*/ 2556434 w 3798068"/>
              <a:gd name="connsiteY3" fmla="*/ 0 h 2991491"/>
              <a:gd name="connsiteX4" fmla="*/ 2308357 w 3798068"/>
              <a:gd name="connsiteY4" fmla="*/ 833790 h 2991491"/>
              <a:gd name="connsiteX5" fmla="*/ 2970021 w 3798068"/>
              <a:gd name="connsiteY5" fmla="*/ 838082 h 2991491"/>
              <a:gd name="connsiteX6" fmla="*/ 2970007 w 3798068"/>
              <a:gd name="connsiteY6" fmla="*/ 1384717 h 2991491"/>
              <a:gd name="connsiteX7" fmla="*/ 3735582 w 3798068"/>
              <a:gd name="connsiteY7" fmla="*/ 1251428 h 2991491"/>
              <a:gd name="connsiteX8" fmla="*/ 2970021 w 3798068"/>
              <a:gd name="connsiteY8" fmla="*/ 1735336 h 2991491"/>
              <a:gd name="connsiteX9" fmla="*/ 2969582 w 3798068"/>
              <a:gd name="connsiteY9" fmla="*/ 2362303 h 2991491"/>
              <a:gd name="connsiteX10" fmla="*/ 3798068 w 3798068"/>
              <a:gd name="connsiteY10" fmla="*/ 2650582 h 2991491"/>
              <a:gd name="connsiteX11" fmla="*/ 2957336 w 3798068"/>
              <a:gd name="connsiteY11" fmla="*/ 2639459 h 2991491"/>
              <a:gd name="connsiteX12" fmla="*/ 2970021 w 3798068"/>
              <a:gd name="connsiteY12" fmla="*/ 2991491 h 2991491"/>
              <a:gd name="connsiteX13" fmla="*/ 2475018 w 3798068"/>
              <a:gd name="connsiteY13" fmla="*/ 2991491 h 2991491"/>
              <a:gd name="connsiteX14" fmla="*/ 1732512 w 3798068"/>
              <a:gd name="connsiteY14" fmla="*/ 2991491 h 2991491"/>
              <a:gd name="connsiteX15" fmla="*/ 1732512 w 3798068"/>
              <a:gd name="connsiteY15" fmla="*/ 2991491 h 2991491"/>
              <a:gd name="connsiteX16" fmla="*/ 0 w 3798068"/>
              <a:gd name="connsiteY16" fmla="*/ 2991491 h 2991491"/>
              <a:gd name="connsiteX17" fmla="*/ 0 w 3798068"/>
              <a:gd name="connsiteY17" fmla="*/ 1735336 h 2991491"/>
              <a:gd name="connsiteX18" fmla="*/ 0 w 3798068"/>
              <a:gd name="connsiteY18" fmla="*/ 1196984 h 2991491"/>
              <a:gd name="connsiteX19" fmla="*/ 0 w 3798068"/>
              <a:gd name="connsiteY19" fmla="*/ 1196984 h 2991491"/>
              <a:gd name="connsiteX20" fmla="*/ 0 w 3798068"/>
              <a:gd name="connsiteY20" fmla="*/ 838082 h 2991491"/>
              <a:gd name="connsiteX0" fmla="*/ 0 w 3798068"/>
              <a:gd name="connsiteY0" fmla="*/ 838082 h 2991491"/>
              <a:gd name="connsiteX1" fmla="*/ 1732512 w 3798068"/>
              <a:gd name="connsiteY1" fmla="*/ 838082 h 2991491"/>
              <a:gd name="connsiteX2" fmla="*/ 1732512 w 3798068"/>
              <a:gd name="connsiteY2" fmla="*/ 838082 h 2991491"/>
              <a:gd name="connsiteX3" fmla="*/ 2556434 w 3798068"/>
              <a:gd name="connsiteY3" fmla="*/ 0 h 2991491"/>
              <a:gd name="connsiteX4" fmla="*/ 2308357 w 3798068"/>
              <a:gd name="connsiteY4" fmla="*/ 833790 h 2991491"/>
              <a:gd name="connsiteX5" fmla="*/ 2970021 w 3798068"/>
              <a:gd name="connsiteY5" fmla="*/ 838082 h 2991491"/>
              <a:gd name="connsiteX6" fmla="*/ 2970007 w 3798068"/>
              <a:gd name="connsiteY6" fmla="*/ 1384717 h 2991491"/>
              <a:gd name="connsiteX7" fmla="*/ 3735582 w 3798068"/>
              <a:gd name="connsiteY7" fmla="*/ 1251428 h 2991491"/>
              <a:gd name="connsiteX8" fmla="*/ 2970021 w 3798068"/>
              <a:gd name="connsiteY8" fmla="*/ 1735336 h 2991491"/>
              <a:gd name="connsiteX9" fmla="*/ 2969582 w 3798068"/>
              <a:gd name="connsiteY9" fmla="*/ 2362303 h 2991491"/>
              <a:gd name="connsiteX10" fmla="*/ 3798068 w 3798068"/>
              <a:gd name="connsiteY10" fmla="*/ 2650582 h 2991491"/>
              <a:gd name="connsiteX11" fmla="*/ 2974151 w 3798068"/>
              <a:gd name="connsiteY11" fmla="*/ 2639459 h 2991491"/>
              <a:gd name="connsiteX12" fmla="*/ 2970021 w 3798068"/>
              <a:gd name="connsiteY12" fmla="*/ 2991491 h 2991491"/>
              <a:gd name="connsiteX13" fmla="*/ 2475018 w 3798068"/>
              <a:gd name="connsiteY13" fmla="*/ 2991491 h 2991491"/>
              <a:gd name="connsiteX14" fmla="*/ 1732512 w 3798068"/>
              <a:gd name="connsiteY14" fmla="*/ 2991491 h 2991491"/>
              <a:gd name="connsiteX15" fmla="*/ 1732512 w 3798068"/>
              <a:gd name="connsiteY15" fmla="*/ 2991491 h 2991491"/>
              <a:gd name="connsiteX16" fmla="*/ 0 w 3798068"/>
              <a:gd name="connsiteY16" fmla="*/ 2991491 h 2991491"/>
              <a:gd name="connsiteX17" fmla="*/ 0 w 3798068"/>
              <a:gd name="connsiteY17" fmla="*/ 1735336 h 2991491"/>
              <a:gd name="connsiteX18" fmla="*/ 0 w 3798068"/>
              <a:gd name="connsiteY18" fmla="*/ 1196984 h 2991491"/>
              <a:gd name="connsiteX19" fmla="*/ 0 w 3798068"/>
              <a:gd name="connsiteY19" fmla="*/ 1196984 h 2991491"/>
              <a:gd name="connsiteX20" fmla="*/ 0 w 3798068"/>
              <a:gd name="connsiteY20" fmla="*/ 838082 h 2991491"/>
              <a:gd name="connsiteX0" fmla="*/ 0 w 3798068"/>
              <a:gd name="connsiteY0" fmla="*/ 838082 h 2991491"/>
              <a:gd name="connsiteX1" fmla="*/ 1732512 w 3798068"/>
              <a:gd name="connsiteY1" fmla="*/ 838082 h 2991491"/>
              <a:gd name="connsiteX2" fmla="*/ 1732512 w 3798068"/>
              <a:gd name="connsiteY2" fmla="*/ 838082 h 2991491"/>
              <a:gd name="connsiteX3" fmla="*/ 2556434 w 3798068"/>
              <a:gd name="connsiteY3" fmla="*/ 0 h 2991491"/>
              <a:gd name="connsiteX4" fmla="*/ 2308357 w 3798068"/>
              <a:gd name="connsiteY4" fmla="*/ 833790 h 2991491"/>
              <a:gd name="connsiteX5" fmla="*/ 2970021 w 3798068"/>
              <a:gd name="connsiteY5" fmla="*/ 838082 h 2991491"/>
              <a:gd name="connsiteX6" fmla="*/ 2970007 w 3798068"/>
              <a:gd name="connsiteY6" fmla="*/ 1384717 h 2991491"/>
              <a:gd name="connsiteX7" fmla="*/ 3735582 w 3798068"/>
              <a:gd name="connsiteY7" fmla="*/ 1251428 h 2991491"/>
              <a:gd name="connsiteX8" fmla="*/ 2970021 w 3798068"/>
              <a:gd name="connsiteY8" fmla="*/ 1735336 h 2991491"/>
              <a:gd name="connsiteX9" fmla="*/ 2969582 w 3798068"/>
              <a:gd name="connsiteY9" fmla="*/ 2362303 h 2991491"/>
              <a:gd name="connsiteX10" fmla="*/ 3798068 w 3798068"/>
              <a:gd name="connsiteY10" fmla="*/ 2650582 h 2991491"/>
              <a:gd name="connsiteX11" fmla="*/ 2964535 w 3798068"/>
              <a:gd name="connsiteY11" fmla="*/ 2639459 h 2991491"/>
              <a:gd name="connsiteX12" fmla="*/ 2970021 w 3798068"/>
              <a:gd name="connsiteY12" fmla="*/ 2991491 h 2991491"/>
              <a:gd name="connsiteX13" fmla="*/ 2475018 w 3798068"/>
              <a:gd name="connsiteY13" fmla="*/ 2991491 h 2991491"/>
              <a:gd name="connsiteX14" fmla="*/ 1732512 w 3798068"/>
              <a:gd name="connsiteY14" fmla="*/ 2991491 h 2991491"/>
              <a:gd name="connsiteX15" fmla="*/ 1732512 w 3798068"/>
              <a:gd name="connsiteY15" fmla="*/ 2991491 h 2991491"/>
              <a:gd name="connsiteX16" fmla="*/ 0 w 3798068"/>
              <a:gd name="connsiteY16" fmla="*/ 2991491 h 2991491"/>
              <a:gd name="connsiteX17" fmla="*/ 0 w 3798068"/>
              <a:gd name="connsiteY17" fmla="*/ 1735336 h 2991491"/>
              <a:gd name="connsiteX18" fmla="*/ 0 w 3798068"/>
              <a:gd name="connsiteY18" fmla="*/ 1196984 h 2991491"/>
              <a:gd name="connsiteX19" fmla="*/ 0 w 3798068"/>
              <a:gd name="connsiteY19" fmla="*/ 1196984 h 2991491"/>
              <a:gd name="connsiteX20" fmla="*/ 0 w 3798068"/>
              <a:gd name="connsiteY20" fmla="*/ 838082 h 2991491"/>
              <a:gd name="connsiteX0" fmla="*/ 0 w 3798068"/>
              <a:gd name="connsiteY0" fmla="*/ 838082 h 2991491"/>
              <a:gd name="connsiteX1" fmla="*/ 1732512 w 3798068"/>
              <a:gd name="connsiteY1" fmla="*/ 838082 h 2991491"/>
              <a:gd name="connsiteX2" fmla="*/ 1732512 w 3798068"/>
              <a:gd name="connsiteY2" fmla="*/ 838082 h 2991491"/>
              <a:gd name="connsiteX3" fmla="*/ 2556434 w 3798068"/>
              <a:gd name="connsiteY3" fmla="*/ 0 h 2991491"/>
              <a:gd name="connsiteX4" fmla="*/ 2308357 w 3798068"/>
              <a:gd name="connsiteY4" fmla="*/ 833790 h 2991491"/>
              <a:gd name="connsiteX5" fmla="*/ 2970021 w 3798068"/>
              <a:gd name="connsiteY5" fmla="*/ 838082 h 2991491"/>
              <a:gd name="connsiteX6" fmla="*/ 2970007 w 3798068"/>
              <a:gd name="connsiteY6" fmla="*/ 1384717 h 2991491"/>
              <a:gd name="connsiteX7" fmla="*/ 3735582 w 3798068"/>
              <a:gd name="connsiteY7" fmla="*/ 1251428 h 2991491"/>
              <a:gd name="connsiteX8" fmla="*/ 2970021 w 3798068"/>
              <a:gd name="connsiteY8" fmla="*/ 1735336 h 2991491"/>
              <a:gd name="connsiteX9" fmla="*/ 2969582 w 3798068"/>
              <a:gd name="connsiteY9" fmla="*/ 2362303 h 2991491"/>
              <a:gd name="connsiteX10" fmla="*/ 3798068 w 3798068"/>
              <a:gd name="connsiteY10" fmla="*/ 2650582 h 2991491"/>
              <a:gd name="connsiteX11" fmla="*/ 2971742 w 3798068"/>
              <a:gd name="connsiteY11" fmla="*/ 2639459 h 2991491"/>
              <a:gd name="connsiteX12" fmla="*/ 2970021 w 3798068"/>
              <a:gd name="connsiteY12" fmla="*/ 2991491 h 2991491"/>
              <a:gd name="connsiteX13" fmla="*/ 2475018 w 3798068"/>
              <a:gd name="connsiteY13" fmla="*/ 2991491 h 2991491"/>
              <a:gd name="connsiteX14" fmla="*/ 1732512 w 3798068"/>
              <a:gd name="connsiteY14" fmla="*/ 2991491 h 2991491"/>
              <a:gd name="connsiteX15" fmla="*/ 1732512 w 3798068"/>
              <a:gd name="connsiteY15" fmla="*/ 2991491 h 2991491"/>
              <a:gd name="connsiteX16" fmla="*/ 0 w 3798068"/>
              <a:gd name="connsiteY16" fmla="*/ 2991491 h 2991491"/>
              <a:gd name="connsiteX17" fmla="*/ 0 w 3798068"/>
              <a:gd name="connsiteY17" fmla="*/ 1735336 h 2991491"/>
              <a:gd name="connsiteX18" fmla="*/ 0 w 3798068"/>
              <a:gd name="connsiteY18" fmla="*/ 1196984 h 2991491"/>
              <a:gd name="connsiteX19" fmla="*/ 0 w 3798068"/>
              <a:gd name="connsiteY19" fmla="*/ 1196984 h 2991491"/>
              <a:gd name="connsiteX20" fmla="*/ 0 w 3798068"/>
              <a:gd name="connsiteY20" fmla="*/ 838082 h 29914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Lst>
            <a:rect l="l" t="t" r="r" b="b"/>
            <a:pathLst>
              <a:path w="3798068" h="2991491">
                <a:moveTo>
                  <a:pt x="0" y="838082"/>
                </a:moveTo>
                <a:lnTo>
                  <a:pt x="1732512" y="838082"/>
                </a:lnTo>
                <a:lnTo>
                  <a:pt x="1732512" y="838082"/>
                </a:lnTo>
                <a:lnTo>
                  <a:pt x="2556434" y="0"/>
                </a:lnTo>
                <a:lnTo>
                  <a:pt x="2308357" y="833790"/>
                </a:lnTo>
                <a:lnTo>
                  <a:pt x="2970021" y="838082"/>
                </a:lnTo>
                <a:cubicBezTo>
                  <a:pt x="2970016" y="1000381"/>
                  <a:pt x="2970012" y="1222418"/>
                  <a:pt x="2970007" y="1384717"/>
                </a:cubicBezTo>
                <a:lnTo>
                  <a:pt x="3735582" y="1251428"/>
                </a:lnTo>
                <a:lnTo>
                  <a:pt x="2970021" y="1735336"/>
                </a:lnTo>
                <a:cubicBezTo>
                  <a:pt x="2969875" y="1965248"/>
                  <a:pt x="2969728" y="2132391"/>
                  <a:pt x="2969582" y="2362303"/>
                </a:cubicBezTo>
                <a:lnTo>
                  <a:pt x="3798068" y="2650582"/>
                </a:lnTo>
                <a:lnTo>
                  <a:pt x="2971742" y="2639459"/>
                </a:lnTo>
                <a:cubicBezTo>
                  <a:pt x="2972812" y="2765761"/>
                  <a:pt x="2968951" y="2865189"/>
                  <a:pt x="2970021" y="2991491"/>
                </a:cubicBezTo>
                <a:lnTo>
                  <a:pt x="2475018" y="2991491"/>
                </a:lnTo>
                <a:lnTo>
                  <a:pt x="1732512" y="2991491"/>
                </a:lnTo>
                <a:lnTo>
                  <a:pt x="1732512" y="2991491"/>
                </a:lnTo>
                <a:lnTo>
                  <a:pt x="0" y="2991491"/>
                </a:lnTo>
                <a:lnTo>
                  <a:pt x="0" y="1735336"/>
                </a:lnTo>
                <a:lnTo>
                  <a:pt x="0" y="1196984"/>
                </a:lnTo>
                <a:lnTo>
                  <a:pt x="0" y="1196984"/>
                </a:lnTo>
                <a:lnTo>
                  <a:pt x="0" y="838082"/>
                </a:lnTo>
                <a:close/>
              </a:path>
            </a:pathLst>
          </a:custGeom>
          <a:solidFill>
            <a:srgbClr val="FFEBFF"/>
          </a:solidFill>
          <a:ln w="31750">
            <a:solidFill>
              <a:schemeClr val="accent1">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300"/>
              </a:lnSpc>
            </a:pPr>
            <a:endParaRPr kumimoji="1" lang="en-US" altLang="ja-JP" sz="1500" b="1">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2300"/>
              </a:lnSpc>
            </a:pPr>
            <a:endParaRPr kumimoji="1" lang="en-US" altLang="ja-JP" sz="1500" b="1">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2300"/>
              </a:lnSpc>
            </a:pPr>
            <a:endParaRPr kumimoji="1" lang="en-US" altLang="ja-JP" sz="1500" b="1">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2300"/>
              </a:lnSpc>
            </a:pPr>
            <a:r>
              <a:rPr kumimoji="1" lang="ja-JP" altLang="en-US" sz="1500" b="1">
                <a:solidFill>
                  <a:sysClr val="windowText" lastClr="000000"/>
                </a:solidFill>
                <a:latin typeface="ＭＳ Ｐゴシック" panose="020B0600070205080204" pitchFamily="50" charset="-128"/>
                <a:ea typeface="ＭＳ Ｐゴシック" panose="020B0600070205080204" pitchFamily="50" charset="-128"/>
              </a:rPr>
              <a:t>交付申請時より変更となった</a:t>
            </a:r>
            <a:endParaRPr kumimoji="1" lang="en-US" altLang="ja-JP" sz="1500" b="1">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2300"/>
              </a:lnSpc>
            </a:pPr>
            <a:r>
              <a:rPr kumimoji="1" lang="ja-JP" altLang="en-US" sz="1500" b="1">
                <a:solidFill>
                  <a:sysClr val="windowText" lastClr="000000"/>
                </a:solidFill>
                <a:latin typeface="ＭＳ Ｐゴシック" panose="020B0600070205080204" pitchFamily="50" charset="-128"/>
                <a:ea typeface="ＭＳ Ｐゴシック" panose="020B0600070205080204" pitchFamily="50" charset="-128"/>
              </a:rPr>
              <a:t>　　　　　　　　枠内をそれぞれ訂正</a:t>
            </a:r>
            <a:endParaRPr kumimoji="1" lang="en-US" altLang="ja-JP" sz="1500" b="1">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2300"/>
              </a:lnSpc>
            </a:pPr>
            <a:endParaRPr kumimoji="1" lang="en-US" altLang="ja-JP" sz="1400" b="1">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2300"/>
              </a:lnSpc>
            </a:pPr>
            <a:r>
              <a:rPr kumimoji="1" lang="en-US" altLang="ja-JP" sz="15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1500" b="1">
                <a:solidFill>
                  <a:sysClr val="windowText" lastClr="000000"/>
                </a:solidFill>
                <a:latin typeface="ＭＳ Ｐゴシック" panose="020B0600070205080204" pitchFamily="50" charset="-128"/>
                <a:ea typeface="ＭＳ Ｐゴシック" panose="020B0600070205080204" pitchFamily="50" charset="-128"/>
              </a:rPr>
              <a:t>例は、交付申請時に</a:t>
            </a:r>
            <a:r>
              <a:rPr kumimoji="1" lang="en-US" altLang="ja-JP" sz="1500" b="1">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500" b="1">
                <a:solidFill>
                  <a:sysClr val="windowText" lastClr="000000"/>
                </a:solidFill>
                <a:latin typeface="ＭＳ Ｐゴシック" panose="020B0600070205080204" pitchFamily="50" charset="-128"/>
                <a:ea typeface="ＭＳ Ｐゴシック" panose="020B0600070205080204" pitchFamily="50" charset="-128"/>
              </a:rPr>
              <a:t>月分から</a:t>
            </a:r>
            <a:endParaRPr kumimoji="1" lang="en-US" altLang="ja-JP" sz="1500" b="1">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2300"/>
              </a:lnSpc>
            </a:pPr>
            <a:r>
              <a:rPr kumimoji="1" lang="ja-JP" altLang="en-US" sz="1500" b="1">
                <a:solidFill>
                  <a:sysClr val="windowText" lastClr="000000"/>
                </a:solidFill>
                <a:latin typeface="ＭＳ Ｐゴシック" panose="020B0600070205080204" pitchFamily="50" charset="-128"/>
                <a:ea typeface="ＭＳ Ｐゴシック" panose="020B0600070205080204" pitchFamily="50" charset="-128"/>
              </a:rPr>
              <a:t>「予定」で申請していたが、実際は</a:t>
            </a:r>
            <a:endParaRPr kumimoji="1" lang="en-US" altLang="ja-JP" sz="1500" b="1">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2300"/>
              </a:lnSpc>
            </a:pPr>
            <a:r>
              <a:rPr kumimoji="1" lang="en-US" altLang="ja-JP" sz="1500" b="1">
                <a:solidFill>
                  <a:sysClr val="windowText" lastClr="000000"/>
                </a:solidFill>
                <a:latin typeface="ＭＳ Ｐゴシック" panose="020B0600070205080204" pitchFamily="50" charset="-128"/>
                <a:ea typeface="ＭＳ Ｐゴシック" panose="020B0600070205080204" pitchFamily="50" charset="-128"/>
              </a:rPr>
              <a:t>2</a:t>
            </a:r>
            <a:r>
              <a:rPr kumimoji="1" lang="ja-JP" altLang="en-US" sz="1500" b="1">
                <a:solidFill>
                  <a:sysClr val="windowText" lastClr="000000"/>
                </a:solidFill>
                <a:latin typeface="ＭＳ Ｐゴシック" panose="020B0600070205080204" pitchFamily="50" charset="-128"/>
                <a:ea typeface="ＭＳ Ｐゴシック" panose="020B0600070205080204" pitchFamily="50" charset="-128"/>
              </a:rPr>
              <a:t>月分からの申請となった場合。</a:t>
            </a:r>
            <a:endParaRPr kumimoji="1" lang="en-US" altLang="ja-JP" sz="1500" b="1">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1600"/>
              </a:lnSpc>
            </a:pPr>
            <a:endParaRPr kumimoji="1" lang="en-US" altLang="ja-JP" sz="1500" b="1">
              <a:solidFill>
                <a:srgbClr val="660033"/>
              </a:solidFill>
            </a:endParaRPr>
          </a:p>
        </xdr:txBody>
      </xdr:sp>
      <xdr:sp macro="" textlink="">
        <xdr:nvSpPr>
          <xdr:cNvPr id="11" name="正方形/長方形 10">
            <a:extLst>
              <a:ext uri="{FF2B5EF4-FFF2-40B4-BE49-F238E27FC236}">
                <a16:creationId xmlns:a16="http://schemas.microsoft.com/office/drawing/2014/main" id="{19A30231-AFB1-4A8E-B271-3FB2E7845737}"/>
              </a:ext>
            </a:extLst>
          </xdr:cNvPr>
          <xdr:cNvSpPr/>
        </xdr:nvSpPr>
        <xdr:spPr>
          <a:xfrm>
            <a:off x="5234639" y="15866253"/>
            <a:ext cx="860777" cy="285432"/>
          </a:xfrm>
          <a:prstGeom prst="rect">
            <a:avLst/>
          </a:prstGeom>
          <a:solidFill>
            <a:schemeClr val="bg1"/>
          </a:solidFill>
          <a:ln w="53975" cmpd="thickThin">
            <a:solidFill>
              <a:srgbClr val="0000CC"/>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grpSp>
    <xdr:clientData/>
  </xdr:twoCellAnchor>
  <xdr:twoCellAnchor>
    <xdr:from>
      <xdr:col>6</xdr:col>
      <xdr:colOff>526676</xdr:colOff>
      <xdr:row>23</xdr:row>
      <xdr:rowOff>182468</xdr:rowOff>
    </xdr:from>
    <xdr:to>
      <xdr:col>7</xdr:col>
      <xdr:colOff>773205</xdr:colOff>
      <xdr:row>25</xdr:row>
      <xdr:rowOff>232147</xdr:rowOff>
    </xdr:to>
    <xdr:sp macro="" textlink="">
      <xdr:nvSpPr>
        <xdr:cNvPr id="12" name="矢印: 下 11">
          <a:extLst>
            <a:ext uri="{FF2B5EF4-FFF2-40B4-BE49-F238E27FC236}">
              <a16:creationId xmlns:a16="http://schemas.microsoft.com/office/drawing/2014/main" id="{E2CA031C-D7E0-4024-8B8F-D96BD9B0C39F}"/>
            </a:ext>
          </a:extLst>
        </xdr:cNvPr>
        <xdr:cNvSpPr/>
      </xdr:nvSpPr>
      <xdr:spPr>
        <a:xfrm>
          <a:off x="5428876" y="9485218"/>
          <a:ext cx="1065679" cy="837079"/>
        </a:xfrm>
        <a:prstGeom prst="downArrow">
          <a:avLst/>
        </a:prstGeom>
        <a:solidFill>
          <a:srgbClr val="B5FDB8"/>
        </a:solidFill>
        <a:ln>
          <a:solidFill>
            <a:srgbClr val="0066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736413</xdr:colOff>
      <xdr:row>20</xdr:row>
      <xdr:rowOff>198531</xdr:rowOff>
    </xdr:from>
    <xdr:to>
      <xdr:col>12</xdr:col>
      <xdr:colOff>424961</xdr:colOff>
      <xdr:row>21</xdr:row>
      <xdr:rowOff>493059</xdr:rowOff>
    </xdr:to>
    <xdr:sp macro="" textlink="">
      <xdr:nvSpPr>
        <xdr:cNvPr id="13" name="吹き出し: 四角形 12">
          <a:extLst>
            <a:ext uri="{FF2B5EF4-FFF2-40B4-BE49-F238E27FC236}">
              <a16:creationId xmlns:a16="http://schemas.microsoft.com/office/drawing/2014/main" id="{BB3BEDB9-AFDE-4879-B0EA-42FC55647448}"/>
            </a:ext>
          </a:extLst>
        </xdr:cNvPr>
        <xdr:cNvSpPr/>
      </xdr:nvSpPr>
      <xdr:spPr>
        <a:xfrm>
          <a:off x="7276913" y="7936006"/>
          <a:ext cx="2971498" cy="805703"/>
        </a:xfrm>
        <a:prstGeom prst="wedgeRectCallout">
          <a:avLst>
            <a:gd name="adj1" fmla="val -63348"/>
            <a:gd name="adj2" fmla="val 47698"/>
          </a:avLst>
        </a:prstGeom>
        <a:solidFill>
          <a:srgbClr val="FFEBFF"/>
        </a:solidFill>
        <a:ln w="31750">
          <a:solidFill>
            <a:schemeClr val="accent1">
              <a:lumMod val="75000"/>
            </a:schemeClr>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2300"/>
            </a:lnSpc>
          </a:pP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交付申請時より変更となった</a:t>
          </a:r>
          <a:endPar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2300"/>
            </a:lnSpc>
          </a:pP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　　　　　　　　枠内を訂正</a:t>
          </a:r>
          <a:endParaRPr kumimoji="1" lang="en-US" altLang="ja-JP" sz="1600" b="1">
            <a:solidFill>
              <a:sysClr val="windowText" lastClr="000000"/>
            </a:solidFill>
            <a:latin typeface="ＭＳ Ｐゴシック" panose="020B0600070205080204" pitchFamily="50" charset="-128"/>
            <a:ea typeface="ＭＳ Ｐゴシック" panose="020B0600070205080204" pitchFamily="50" charset="-128"/>
          </a:endParaRPr>
        </a:p>
        <a:p>
          <a:pPr algn="l">
            <a:lnSpc>
              <a:spcPts val="1600"/>
            </a:lnSpc>
          </a:pPr>
          <a:endParaRPr kumimoji="1" lang="en-US" altLang="ja-JP" sz="1600" b="1">
            <a:solidFill>
              <a:srgbClr val="660033"/>
            </a:solidFill>
          </a:endParaRPr>
        </a:p>
      </xdr:txBody>
    </xdr:sp>
    <xdr:clientData/>
  </xdr:twoCellAnchor>
  <xdr:twoCellAnchor>
    <xdr:from>
      <xdr:col>9</xdr:col>
      <xdr:colOff>154078</xdr:colOff>
      <xdr:row>21</xdr:row>
      <xdr:rowOff>67235</xdr:rowOff>
    </xdr:from>
    <xdr:to>
      <xdr:col>10</xdr:col>
      <xdr:colOff>157815</xdr:colOff>
      <xdr:row>21</xdr:row>
      <xdr:rowOff>268318</xdr:rowOff>
    </xdr:to>
    <xdr:sp macro="" textlink="">
      <xdr:nvSpPr>
        <xdr:cNvPr id="14" name="正方形/長方形 13">
          <a:extLst>
            <a:ext uri="{FF2B5EF4-FFF2-40B4-BE49-F238E27FC236}">
              <a16:creationId xmlns:a16="http://schemas.microsoft.com/office/drawing/2014/main" id="{271D14B6-5171-4621-855A-555D55631322}"/>
            </a:ext>
          </a:extLst>
        </xdr:cNvPr>
        <xdr:cNvSpPr/>
      </xdr:nvSpPr>
      <xdr:spPr>
        <a:xfrm>
          <a:off x="7516903" y="8312710"/>
          <a:ext cx="826062" cy="204258"/>
        </a:xfrm>
        <a:prstGeom prst="rect">
          <a:avLst/>
        </a:prstGeom>
        <a:solidFill>
          <a:schemeClr val="bg1"/>
        </a:solidFill>
        <a:ln w="53975" cmpd="thickThin">
          <a:solidFill>
            <a:srgbClr val="0000CC"/>
          </a:solidFill>
          <a:prstDash val="sysDash"/>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0</xdr:col>
      <xdr:colOff>369794</xdr:colOff>
      <xdr:row>7</xdr:row>
      <xdr:rowOff>47999</xdr:rowOff>
    </xdr:from>
    <xdr:to>
      <xdr:col>5</xdr:col>
      <xdr:colOff>789267</xdr:colOff>
      <xdr:row>8</xdr:row>
      <xdr:rowOff>313765</xdr:rowOff>
    </xdr:to>
    <xdr:sp macro="" textlink="">
      <xdr:nvSpPr>
        <xdr:cNvPr id="15" name="線吹き出し 1 (枠付き) 17">
          <a:extLst>
            <a:ext uri="{FF2B5EF4-FFF2-40B4-BE49-F238E27FC236}">
              <a16:creationId xmlns:a16="http://schemas.microsoft.com/office/drawing/2014/main" id="{0210547E-1B53-4A98-94F2-8567F3753FC3}"/>
            </a:ext>
          </a:extLst>
        </xdr:cNvPr>
        <xdr:cNvSpPr/>
      </xdr:nvSpPr>
      <xdr:spPr>
        <a:xfrm>
          <a:off x="372969" y="2988049"/>
          <a:ext cx="4505698" cy="719791"/>
        </a:xfrm>
        <a:prstGeom prst="borderCallout1">
          <a:avLst>
            <a:gd name="adj1" fmla="val 99576"/>
            <a:gd name="adj2" fmla="val 30630"/>
            <a:gd name="adj3" fmla="val 142451"/>
            <a:gd name="adj4" fmla="val 47138"/>
          </a:avLst>
        </a:prstGeom>
        <a:solidFill>
          <a:srgbClr val="E9FFE7"/>
        </a:solidFill>
        <a:ln w="38100" cap="flat" cmpd="sng" algn="ctr">
          <a:solidFill>
            <a:srgbClr val="548235"/>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600" b="1">
              <a:effectLst/>
              <a:latin typeface="ＭＳ Ｐゴシック" panose="020B0600070205080204" pitchFamily="50" charset="-128"/>
              <a:ea typeface="ＭＳ Ｐゴシック" panose="020B0600070205080204" pitchFamily="50" charset="-128"/>
              <a:cs typeface="+mn-cs"/>
            </a:rPr>
            <a:t>この額と変更後（</a:t>
          </a:r>
          <a:r>
            <a:rPr lang="ja-JP" altLang="en-US" sz="1600" b="1">
              <a:solidFill>
                <a:srgbClr val="9900FF"/>
              </a:solidFill>
              <a:effectLst/>
              <a:latin typeface="ＭＳ Ｐゴシック" panose="020B0600070205080204" pitchFamily="50" charset="-128"/>
              <a:ea typeface="ＭＳ Ｐゴシック" panose="020B0600070205080204" pitchFamily="50" charset="-128"/>
              <a:cs typeface="+mn-cs"/>
            </a:rPr>
            <a:t>★</a:t>
          </a:r>
          <a:r>
            <a:rPr lang="ja-JP" altLang="ja-JP" sz="1600" b="1">
              <a:effectLst/>
              <a:latin typeface="ＭＳ Ｐゴシック" panose="020B0600070205080204" pitchFamily="50" charset="-128"/>
              <a:ea typeface="ＭＳ Ｐゴシック" panose="020B0600070205080204" pitchFamily="50" charset="-128"/>
              <a:cs typeface="+mn-cs"/>
            </a:rPr>
            <a:t>）の同欄額を合算し、</a:t>
          </a:r>
          <a:endParaRPr lang="en-US" altLang="ja-JP" sz="1600" b="1">
            <a:effectLst/>
            <a:latin typeface="ＭＳ Ｐゴシック" panose="020B0600070205080204" pitchFamily="50" charset="-128"/>
            <a:ea typeface="ＭＳ Ｐゴシック" panose="020B0600070205080204" pitchFamily="50" charset="-128"/>
            <a:cs typeface="+mn-cs"/>
          </a:endParaRPr>
        </a:p>
        <a:p>
          <a:r>
            <a:rPr lang="ja-JP" altLang="en-US"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ウ・</a:t>
          </a:r>
          <a:r>
            <a:rPr lang="ja-JP" altLang="en-US" sz="1600" b="1">
              <a:effectLst/>
              <a:latin typeface="ＭＳ Ｐゴシック" panose="020B0600070205080204" pitchFamily="50" charset="-128"/>
              <a:ea typeface="ＭＳ Ｐゴシック" panose="020B0600070205080204" pitchFamily="50" charset="-128"/>
              <a:cs typeface="+mn-cs"/>
            </a:rPr>
            <a:t>第</a:t>
          </a:r>
          <a:r>
            <a:rPr lang="en-US" altLang="ja-JP" sz="1600" b="1">
              <a:effectLst/>
              <a:latin typeface="ＭＳ Ｐゴシック" panose="020B0600070205080204" pitchFamily="50" charset="-128"/>
              <a:ea typeface="ＭＳ Ｐゴシック" panose="020B0600070205080204" pitchFamily="50" charset="-128"/>
              <a:cs typeface="+mn-cs"/>
            </a:rPr>
            <a:t>4</a:t>
          </a:r>
          <a:r>
            <a:rPr lang="ja-JP" altLang="en-US" sz="1600" b="1">
              <a:effectLst/>
              <a:latin typeface="ＭＳ Ｐゴシック" panose="020B0600070205080204" pitchFamily="50" charset="-128"/>
              <a:ea typeface="ＭＳ Ｐゴシック" panose="020B0600070205080204" pitchFamily="50" charset="-128"/>
              <a:cs typeface="+mn-cs"/>
            </a:rPr>
            <a:t>号</a:t>
          </a:r>
          <a:r>
            <a:rPr lang="en-US" altLang="ja-JP" sz="1600" b="1">
              <a:effectLst/>
              <a:latin typeface="ＭＳ Ｐゴシック" panose="020B0600070205080204" pitchFamily="50" charset="-128"/>
              <a:ea typeface="ＭＳ Ｐゴシック" panose="020B0600070205080204" pitchFamily="50" charset="-128"/>
              <a:cs typeface="+mn-cs"/>
            </a:rPr>
            <a:t>-2</a:t>
          </a:r>
          <a:r>
            <a:rPr lang="ja-JP" altLang="en-US" sz="1600" b="1">
              <a:effectLst/>
              <a:latin typeface="ＭＳ Ｐゴシック" panose="020B0600070205080204" pitchFamily="50" charset="-128"/>
              <a:ea typeface="ＭＳ Ｐゴシック" panose="020B0600070205080204" pitchFamily="50" charset="-128"/>
              <a:cs typeface="+mn-cs"/>
            </a:rPr>
            <a:t>様式</a:t>
          </a:r>
          <a:r>
            <a:rPr lang="ja-JP" altLang="ja-JP" sz="1600" b="1">
              <a:effectLst/>
              <a:latin typeface="ＭＳ Ｐゴシック" panose="020B0600070205080204" pitchFamily="50" charset="-128"/>
              <a:ea typeface="ＭＳ Ｐゴシック" panose="020B0600070205080204" pitchFamily="50" charset="-128"/>
              <a:cs typeface="+mn-cs"/>
            </a:rPr>
            <a:t>の</a:t>
          </a:r>
          <a:r>
            <a:rPr kumimoji="0" lang="ja-JP" altLang="en-US" sz="1800" b="0" i="0" u="none" strike="noStrike" kern="0" cap="none" spc="0" normalizeH="0" baseline="0" noProof="0">
              <a:ln>
                <a:noFill/>
              </a:ln>
              <a:solidFill>
                <a:srgbClr val="FF0000"/>
              </a:solidFill>
              <a:effectLst/>
              <a:uLnTx/>
              <a:uFillTx/>
              <a:latin typeface="HGS創英角ﾎﾟｯﾌﾟ体" panose="040B0A00000000000000" pitchFamily="50" charset="-128"/>
              <a:ea typeface="HGS創英角ﾎﾟｯﾌﾟ体" panose="040B0A00000000000000" pitchFamily="50" charset="-128"/>
              <a:cs typeface="+mn-cs"/>
            </a:rPr>
            <a:t>Ｂ</a:t>
          </a:r>
          <a:r>
            <a:rPr lang="ja-JP" altLang="ja-JP" sz="1600" b="1">
              <a:effectLst/>
              <a:latin typeface="ＭＳ Ｐゴシック" panose="020B0600070205080204" pitchFamily="50" charset="-128"/>
              <a:ea typeface="ＭＳ Ｐゴシック" panose="020B0600070205080204" pitchFamily="50" charset="-128"/>
              <a:cs typeface="+mn-cs"/>
            </a:rPr>
            <a:t>（助成対象額）欄へ記入</a:t>
          </a:r>
          <a:endParaRPr lang="ja-JP" altLang="ja-JP" sz="1600">
            <a:effectLst/>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504265</xdr:colOff>
      <xdr:row>9</xdr:row>
      <xdr:rowOff>22412</xdr:rowOff>
    </xdr:from>
    <xdr:to>
      <xdr:col>4</xdr:col>
      <xdr:colOff>123265</xdr:colOff>
      <xdr:row>10</xdr:row>
      <xdr:rowOff>100853</xdr:rowOff>
    </xdr:to>
    <xdr:sp macro="" textlink="">
      <xdr:nvSpPr>
        <xdr:cNvPr id="16" name="テキスト ボックス 15">
          <a:extLst>
            <a:ext uri="{FF2B5EF4-FFF2-40B4-BE49-F238E27FC236}">
              <a16:creationId xmlns:a16="http://schemas.microsoft.com/office/drawing/2014/main" id="{1E062FC7-0969-424E-BB90-A50F00076A06}"/>
            </a:ext>
          </a:extLst>
        </xdr:cNvPr>
        <xdr:cNvSpPr txBox="1"/>
      </xdr:nvSpPr>
      <xdr:spPr>
        <a:xfrm>
          <a:off x="2955365" y="3864162"/>
          <a:ext cx="438150" cy="5261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0099FF"/>
              </a:solidFill>
            </a:rPr>
            <a:t>☆</a:t>
          </a:r>
        </a:p>
      </xdr:txBody>
    </xdr:sp>
    <xdr:clientData/>
  </xdr:twoCellAnchor>
  <xdr:twoCellAnchor>
    <xdr:from>
      <xdr:col>3</xdr:col>
      <xdr:colOff>474009</xdr:colOff>
      <xdr:row>35</xdr:row>
      <xdr:rowOff>2802</xdr:rowOff>
    </xdr:from>
    <xdr:to>
      <xdr:col>4</xdr:col>
      <xdr:colOff>93009</xdr:colOff>
      <xdr:row>36</xdr:row>
      <xdr:rowOff>81244</xdr:rowOff>
    </xdr:to>
    <xdr:sp macro="" textlink="">
      <xdr:nvSpPr>
        <xdr:cNvPr id="17" name="テキスト ボックス 16">
          <a:extLst>
            <a:ext uri="{FF2B5EF4-FFF2-40B4-BE49-F238E27FC236}">
              <a16:creationId xmlns:a16="http://schemas.microsoft.com/office/drawing/2014/main" id="{4F51DD35-54DA-4C1A-B68E-C3FE8BB508BB}"/>
            </a:ext>
          </a:extLst>
        </xdr:cNvPr>
        <xdr:cNvSpPr txBox="1"/>
      </xdr:nvSpPr>
      <xdr:spPr>
        <a:xfrm>
          <a:off x="2921934" y="14214102"/>
          <a:ext cx="438150" cy="5292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b="1">
              <a:solidFill>
                <a:srgbClr val="9900FF"/>
              </a:solidFill>
            </a:rPr>
            <a:t>★</a:t>
          </a:r>
        </a:p>
      </xdr:txBody>
    </xdr:sp>
    <xdr:clientData/>
  </xdr:twoCellAnchor>
  <xdr:twoCellAnchor>
    <xdr:from>
      <xdr:col>0</xdr:col>
      <xdr:colOff>190500</xdr:colOff>
      <xdr:row>33</xdr:row>
      <xdr:rowOff>78440</xdr:rowOff>
    </xdr:from>
    <xdr:to>
      <xdr:col>5</xdr:col>
      <xdr:colOff>616323</xdr:colOff>
      <xdr:row>34</xdr:row>
      <xdr:rowOff>369793</xdr:rowOff>
    </xdr:to>
    <xdr:sp macro="" textlink="">
      <xdr:nvSpPr>
        <xdr:cNvPr id="18" name="線吹き出し 1 (枠付き) 17">
          <a:extLst>
            <a:ext uri="{FF2B5EF4-FFF2-40B4-BE49-F238E27FC236}">
              <a16:creationId xmlns:a16="http://schemas.microsoft.com/office/drawing/2014/main" id="{4526AD80-65DD-4D61-87ED-C1A8BE82C67D}"/>
            </a:ext>
          </a:extLst>
        </xdr:cNvPr>
        <xdr:cNvSpPr/>
      </xdr:nvSpPr>
      <xdr:spPr>
        <a:xfrm>
          <a:off x="190500" y="13394390"/>
          <a:ext cx="4515223" cy="742203"/>
        </a:xfrm>
        <a:prstGeom prst="borderCallout1">
          <a:avLst>
            <a:gd name="adj1" fmla="val 99576"/>
            <a:gd name="adj2" fmla="val 30630"/>
            <a:gd name="adj3" fmla="val 157836"/>
            <a:gd name="adj4" fmla="val 51208"/>
          </a:avLst>
        </a:prstGeom>
        <a:solidFill>
          <a:srgbClr val="E9FFE7"/>
        </a:solidFill>
        <a:ln w="38100" cap="flat" cmpd="sng" algn="ctr">
          <a:solidFill>
            <a:srgbClr val="548235"/>
          </a:solid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r>
            <a:rPr lang="ja-JP" altLang="ja-JP" sz="1600" b="1">
              <a:effectLst/>
              <a:latin typeface="ＭＳ Ｐゴシック" panose="020B0600070205080204" pitchFamily="50" charset="-128"/>
              <a:ea typeface="ＭＳ Ｐゴシック" panose="020B0600070205080204" pitchFamily="50" charset="-128"/>
              <a:cs typeface="+mn-cs"/>
            </a:rPr>
            <a:t>この額と変更後（</a:t>
          </a:r>
          <a:r>
            <a:rPr lang="ja-JP" altLang="en-US" sz="1600" b="1">
              <a:solidFill>
                <a:srgbClr val="0099FF"/>
              </a:solidFill>
              <a:effectLst/>
              <a:latin typeface="ＭＳ Ｐゴシック" panose="020B0600070205080204" pitchFamily="50" charset="-128"/>
              <a:ea typeface="ＭＳ Ｐゴシック" panose="020B0600070205080204" pitchFamily="50" charset="-128"/>
              <a:cs typeface="+mn-cs"/>
            </a:rPr>
            <a:t>☆</a:t>
          </a:r>
          <a:r>
            <a:rPr lang="ja-JP" altLang="ja-JP" sz="1600" b="1">
              <a:effectLst/>
              <a:latin typeface="ＭＳ Ｐゴシック" panose="020B0600070205080204" pitchFamily="50" charset="-128"/>
              <a:ea typeface="ＭＳ Ｐゴシック" panose="020B0600070205080204" pitchFamily="50" charset="-128"/>
              <a:cs typeface="+mn-cs"/>
            </a:rPr>
            <a:t>）の同欄額を合算し、</a:t>
          </a:r>
          <a:endParaRPr lang="en-US" altLang="ja-JP" sz="1600" b="1">
            <a:effectLst/>
            <a:latin typeface="ＭＳ Ｐゴシック" panose="020B0600070205080204" pitchFamily="50" charset="-128"/>
            <a:ea typeface="ＭＳ Ｐゴシック" panose="020B0600070205080204" pitchFamily="50" charset="-128"/>
            <a:cs typeface="+mn-cs"/>
          </a:endParaRPr>
        </a:p>
        <a:p>
          <a:r>
            <a:rPr lang="ja-JP" altLang="en-US" sz="1600" b="1">
              <a:solidFill>
                <a:sysClr val="windowText" lastClr="000000"/>
              </a:solidFill>
              <a:effectLst/>
              <a:latin typeface="ＭＳ Ｐゴシック" panose="020B0600070205080204" pitchFamily="50" charset="-128"/>
              <a:ea typeface="ＭＳ Ｐゴシック" panose="020B0600070205080204" pitchFamily="50" charset="-128"/>
              <a:cs typeface="+mn-cs"/>
            </a:rPr>
            <a:t>ウ・</a:t>
          </a:r>
          <a:r>
            <a:rPr lang="ja-JP" altLang="en-US" sz="1600" b="1">
              <a:effectLst/>
              <a:latin typeface="ＭＳ Ｐゴシック" panose="020B0600070205080204" pitchFamily="50" charset="-128"/>
              <a:ea typeface="ＭＳ Ｐゴシック" panose="020B0600070205080204" pitchFamily="50" charset="-128"/>
              <a:cs typeface="+mn-cs"/>
            </a:rPr>
            <a:t>第</a:t>
          </a:r>
          <a:r>
            <a:rPr lang="en-US" altLang="ja-JP" sz="1600" b="1">
              <a:effectLst/>
              <a:latin typeface="ＭＳ Ｐゴシック" panose="020B0600070205080204" pitchFamily="50" charset="-128"/>
              <a:ea typeface="ＭＳ Ｐゴシック" panose="020B0600070205080204" pitchFamily="50" charset="-128"/>
              <a:cs typeface="+mn-cs"/>
            </a:rPr>
            <a:t>4</a:t>
          </a:r>
          <a:r>
            <a:rPr lang="ja-JP" altLang="en-US" sz="1600" b="1">
              <a:effectLst/>
              <a:latin typeface="ＭＳ Ｐゴシック" panose="020B0600070205080204" pitchFamily="50" charset="-128"/>
              <a:ea typeface="ＭＳ Ｐゴシック" panose="020B0600070205080204" pitchFamily="50" charset="-128"/>
              <a:cs typeface="+mn-cs"/>
            </a:rPr>
            <a:t>号</a:t>
          </a:r>
          <a:r>
            <a:rPr lang="en-US" altLang="ja-JP" sz="1600" b="1">
              <a:effectLst/>
              <a:latin typeface="ＭＳ Ｐゴシック" panose="020B0600070205080204" pitchFamily="50" charset="-128"/>
              <a:ea typeface="ＭＳ Ｐゴシック" panose="020B0600070205080204" pitchFamily="50" charset="-128"/>
              <a:cs typeface="+mn-cs"/>
            </a:rPr>
            <a:t>-2</a:t>
          </a:r>
          <a:r>
            <a:rPr lang="ja-JP" altLang="en-US" sz="1600" b="1">
              <a:effectLst/>
              <a:latin typeface="ＭＳ Ｐゴシック" panose="020B0600070205080204" pitchFamily="50" charset="-128"/>
              <a:ea typeface="ＭＳ Ｐゴシック" panose="020B0600070205080204" pitchFamily="50" charset="-128"/>
              <a:cs typeface="+mn-cs"/>
            </a:rPr>
            <a:t>様式</a:t>
          </a:r>
          <a:r>
            <a:rPr lang="ja-JP" altLang="ja-JP" sz="1600" b="1">
              <a:effectLst/>
              <a:latin typeface="ＭＳ Ｐゴシック" panose="020B0600070205080204" pitchFamily="50" charset="-128"/>
              <a:ea typeface="ＭＳ Ｐゴシック" panose="020B0600070205080204" pitchFamily="50" charset="-128"/>
              <a:cs typeface="+mn-cs"/>
            </a:rPr>
            <a:t>の</a:t>
          </a:r>
          <a:r>
            <a:rPr kumimoji="0" lang="ja-JP" altLang="en-US" sz="1800" b="0" i="0" u="none" strike="noStrike" kern="0" cap="none" spc="0" normalizeH="0" baseline="0" noProof="0">
              <a:ln>
                <a:noFill/>
              </a:ln>
              <a:solidFill>
                <a:srgbClr val="FF0000"/>
              </a:solidFill>
              <a:effectLst/>
              <a:uLnTx/>
              <a:uFillTx/>
              <a:latin typeface="HGS創英角ﾎﾟｯﾌﾟ体" panose="040B0A00000000000000" pitchFamily="50" charset="-128"/>
              <a:ea typeface="HGS創英角ﾎﾟｯﾌﾟ体" panose="040B0A00000000000000" pitchFamily="50" charset="-128"/>
              <a:cs typeface="+mn-cs"/>
            </a:rPr>
            <a:t>Ｂ</a:t>
          </a:r>
          <a:r>
            <a:rPr lang="ja-JP" altLang="ja-JP" sz="1600" b="1">
              <a:effectLst/>
              <a:latin typeface="ＭＳ Ｐゴシック" panose="020B0600070205080204" pitchFamily="50" charset="-128"/>
              <a:ea typeface="ＭＳ Ｐゴシック" panose="020B0600070205080204" pitchFamily="50" charset="-128"/>
              <a:cs typeface="+mn-cs"/>
            </a:rPr>
            <a:t>（助成対象額）欄へ記入</a:t>
          </a:r>
          <a:endParaRPr lang="ja-JP" altLang="ja-JP" sz="1600">
            <a:effectLst/>
            <a:latin typeface="ＭＳ Ｐゴシック" panose="020B0600070205080204" pitchFamily="50" charset="-128"/>
            <a:ea typeface="ＭＳ Ｐゴシック" panose="020B0600070205080204" pitchFamily="50" charset="-128"/>
          </a:endParaRPr>
        </a:p>
      </xdr:txBody>
    </xdr:sp>
    <xdr:clientData/>
  </xdr:twoCellAnchor>
  <xdr:oneCellAnchor>
    <xdr:from>
      <xdr:col>3</xdr:col>
      <xdr:colOff>238500</xdr:colOff>
      <xdr:row>25</xdr:row>
      <xdr:rowOff>297702</xdr:rowOff>
    </xdr:from>
    <xdr:ext cx="6595410" cy="425822"/>
    <xdr:sp macro="" textlink="">
      <xdr:nvSpPr>
        <xdr:cNvPr id="19" name="正方形/長方形 18">
          <a:extLst>
            <a:ext uri="{FF2B5EF4-FFF2-40B4-BE49-F238E27FC236}">
              <a16:creationId xmlns:a16="http://schemas.microsoft.com/office/drawing/2014/main" id="{CDD472E5-0EB2-4FFD-81F9-E3CE99F4C3AC}"/>
            </a:ext>
          </a:extLst>
        </xdr:cNvPr>
        <xdr:cNvSpPr/>
      </xdr:nvSpPr>
      <xdr:spPr>
        <a:xfrm>
          <a:off x="2683250" y="10381502"/>
          <a:ext cx="6595410" cy="425822"/>
        </a:xfrm>
        <a:prstGeom prst="rect">
          <a:avLst/>
        </a:prstGeom>
        <a:solidFill>
          <a:srgbClr val="EAF4E4"/>
        </a:solidFill>
      </xdr:spPr>
      <xdr:txBody>
        <a:bodyPr wrap="square" lIns="91440" tIns="45720" rIns="91440" bIns="45720">
          <a:spAutoFit/>
        </a:bodyPr>
        <a:lstStyle/>
        <a:p>
          <a:pPr algn="ctr"/>
          <a:r>
            <a:rPr lang="ja-JP" altLang="en-US" sz="2000" b="0" u="sng" cap="none" spc="0">
              <a:ln w="0"/>
              <a:solidFill>
                <a:srgbClr val="00B050"/>
              </a:solidFill>
              <a:effectLst>
                <a:outerShdw blurRad="38100" dist="19050" dir="2700000" algn="tl" rotWithShape="0">
                  <a:schemeClr val="dk1">
                    <a:alpha val="40000"/>
                  </a:schemeClr>
                </a:outerShdw>
              </a:effectLst>
              <a:latin typeface="HGP創英角ｺﾞｼｯｸUB" panose="020B0900000000000000" pitchFamily="50" charset="-128"/>
              <a:ea typeface="HGP創英角ｺﾞｼｯｸUB" panose="020B0900000000000000" pitchFamily="50" charset="-128"/>
            </a:rPr>
            <a:t>実績報告時に宿舎確定</a:t>
          </a:r>
          <a:endParaRPr lang="en-US" altLang="ja-JP" sz="2000" b="0" u="sng" cap="none" spc="0">
            <a:ln w="0"/>
            <a:solidFill>
              <a:srgbClr val="00B050"/>
            </a:solidFill>
            <a:effectLst>
              <a:outerShdw blurRad="38100" dist="19050" dir="2700000" algn="tl" rotWithShape="0">
                <a:schemeClr val="dk1">
                  <a:alpha val="40000"/>
                </a:schemeClr>
              </a:outerShdw>
            </a:effectLst>
            <a:latin typeface="HGP創英角ｺﾞｼｯｸUB" panose="020B0900000000000000" pitchFamily="50" charset="-128"/>
            <a:ea typeface="HGP創英角ｺﾞｼｯｸUB" panose="020B09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8.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9.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7F91A7-3875-42B7-9ED1-4FE256C17A84}">
  <dimension ref="A1:Q59"/>
  <sheetViews>
    <sheetView tabSelected="1" view="pageBreakPreview" zoomScaleNormal="100" zoomScaleSheetLayoutView="100" workbookViewId="0">
      <selection activeCell="B23" sqref="B23:O23"/>
    </sheetView>
  </sheetViews>
  <sheetFormatPr defaultColWidth="8.25" defaultRowHeight="13"/>
  <cols>
    <col min="1" max="1" width="8.6640625" style="1" customWidth="1"/>
    <col min="2" max="2" width="12.5" style="1" customWidth="1"/>
    <col min="3" max="15" width="10.6640625" style="1" customWidth="1"/>
    <col min="16" max="16" width="8.25" style="1" hidden="1" customWidth="1"/>
    <col min="17" max="17" width="8.25" style="1"/>
    <col min="18" max="18" width="9.58203125" style="1" bestFit="1" customWidth="1"/>
    <col min="19" max="16384" width="8.25" style="1"/>
  </cols>
  <sheetData>
    <row r="1" spans="1:17">
      <c r="O1" s="2" t="str">
        <f>IF(I4="事業計画書（宿舎別）","ウ・様式1-3",IF(I4="交付申請書（宿舎別）","ウ・第1号-3様式","ウ・第4号-3様式"))</f>
        <v>ウ・第1号-3様式</v>
      </c>
    </row>
    <row r="2" spans="1:17" ht="20.25" customHeight="1" thickBot="1">
      <c r="A2" s="227" t="s">
        <v>0</v>
      </c>
      <c r="B2" s="227"/>
      <c r="C2" s="227"/>
      <c r="D2" s="227"/>
      <c r="E2" s="227"/>
      <c r="K2" s="228"/>
      <c r="L2" s="228"/>
      <c r="M2" s="228"/>
      <c r="N2" s="228"/>
      <c r="O2" s="228"/>
      <c r="P2" s="3"/>
      <c r="Q2" s="3"/>
    </row>
    <row r="3" spans="1:17" ht="19.5" customHeight="1" thickBot="1">
      <c r="A3" s="4"/>
      <c r="B3" s="4"/>
      <c r="C3" s="5"/>
      <c r="M3" s="6"/>
      <c r="N3" s="7" t="s">
        <v>1</v>
      </c>
      <c r="O3" s="8" t="s">
        <v>2</v>
      </c>
    </row>
    <row r="4" spans="1:17" ht="39.65" customHeight="1" thickBot="1">
      <c r="A4" s="229" t="s">
        <v>3</v>
      </c>
      <c r="B4" s="229"/>
      <c r="C4" s="229"/>
      <c r="D4" s="229"/>
      <c r="E4" s="229"/>
      <c r="F4" s="229"/>
      <c r="G4" s="229"/>
      <c r="H4" s="229"/>
      <c r="I4" s="230" t="s">
        <v>4</v>
      </c>
      <c r="J4" s="230"/>
      <c r="K4" s="230"/>
      <c r="L4" s="230"/>
      <c r="M4" s="9"/>
      <c r="N4" s="10"/>
      <c r="O4" s="11"/>
    </row>
    <row r="5" spans="1:17" ht="10.5" customHeight="1" thickBot="1">
      <c r="A5" s="12"/>
      <c r="B5" s="12"/>
      <c r="C5" s="12"/>
      <c r="D5" s="12"/>
      <c r="E5" s="12"/>
      <c r="F5" s="12"/>
      <c r="G5" s="12"/>
      <c r="H5" s="12"/>
      <c r="I5" s="13"/>
      <c r="J5" s="13"/>
      <c r="K5" s="13"/>
      <c r="L5" s="13"/>
      <c r="M5" s="9"/>
      <c r="N5" s="14"/>
    </row>
    <row r="6" spans="1:17" ht="35.15" customHeight="1" thickBot="1">
      <c r="A6" s="15"/>
      <c r="B6" s="16" t="s">
        <v>5</v>
      </c>
      <c r="C6" s="231"/>
      <c r="D6" s="231"/>
      <c r="E6" s="231"/>
      <c r="F6" s="232"/>
      <c r="G6" s="12"/>
      <c r="H6" s="233" t="s">
        <v>6</v>
      </c>
      <c r="I6" s="234"/>
      <c r="J6" s="235"/>
      <c r="K6" s="236"/>
      <c r="L6" s="236"/>
      <c r="M6" s="236"/>
      <c r="N6" s="236"/>
      <c r="O6" s="237"/>
    </row>
    <row r="7" spans="1:17" ht="35.15" customHeight="1">
      <c r="B7" s="17"/>
      <c r="C7" s="238"/>
      <c r="D7" s="238"/>
      <c r="E7" s="238"/>
      <c r="F7" s="238"/>
      <c r="G7" s="12"/>
      <c r="H7" s="239" t="s">
        <v>7</v>
      </c>
      <c r="I7" s="240"/>
      <c r="J7" s="241"/>
      <c r="K7" s="242"/>
      <c r="L7" s="243"/>
      <c r="M7" s="244" t="s">
        <v>8</v>
      </c>
      <c r="N7" s="245"/>
      <c r="O7" s="246"/>
    </row>
    <row r="8" spans="1:17" ht="35.15" customHeight="1">
      <c r="C8" s="247"/>
      <c r="D8" s="247"/>
      <c r="F8" s="18"/>
      <c r="G8" s="12"/>
      <c r="H8" s="248" t="s">
        <v>9</v>
      </c>
      <c r="I8" s="19" t="s">
        <v>10</v>
      </c>
      <c r="J8" s="250" t="s">
        <v>11</v>
      </c>
      <c r="K8" s="251"/>
      <c r="L8" s="251"/>
      <c r="M8" s="252"/>
      <c r="N8" s="253"/>
      <c r="O8" s="254"/>
      <c r="P8" s="20" t="e">
        <f>(YEAR($J$9)-YEAR($J$8))*12+((MONTH($J$9)-MONTH($J$8))+1)</f>
        <v>#VALUE!</v>
      </c>
    </row>
    <row r="9" spans="1:17" ht="35.15" customHeight="1" thickBot="1">
      <c r="G9" s="12"/>
      <c r="H9" s="249"/>
      <c r="I9" s="21" t="s">
        <v>12</v>
      </c>
      <c r="J9" s="258" t="s">
        <v>11</v>
      </c>
      <c r="K9" s="259"/>
      <c r="L9" s="260"/>
      <c r="M9" s="255"/>
      <c r="N9" s="256"/>
      <c r="O9" s="257"/>
      <c r="P9" s="20" t="e">
        <f>ROUNDDOWN($B$17/P8,0)</f>
        <v>#VALUE!</v>
      </c>
    </row>
    <row r="10" spans="1:17" ht="35.15" customHeight="1">
      <c r="A10" s="22" t="s">
        <v>13</v>
      </c>
      <c r="B10" s="22"/>
      <c r="C10" s="23" t="s">
        <v>14</v>
      </c>
      <c r="D10" s="261">
        <f>O22</f>
        <v>0</v>
      </c>
      <c r="E10" s="262"/>
      <c r="F10" s="24" t="s">
        <v>15</v>
      </c>
      <c r="G10" s="12"/>
      <c r="K10" s="263"/>
      <c r="L10" s="263"/>
      <c r="M10" s="263"/>
      <c r="N10" s="263"/>
      <c r="O10" s="263"/>
    </row>
    <row r="11" spans="1:17" ht="10" customHeight="1">
      <c r="B11" s="25"/>
      <c r="C11" s="26"/>
      <c r="D11" s="26"/>
      <c r="E11" s="26"/>
      <c r="F11" s="26"/>
      <c r="G11" s="12"/>
    </row>
    <row r="12" spans="1:17" ht="14.5" thickBot="1">
      <c r="A12" s="22" t="s">
        <v>16</v>
      </c>
      <c r="B12" s="22"/>
      <c r="C12" s="6"/>
      <c r="D12" s="6"/>
      <c r="E12" s="6"/>
      <c r="F12" s="6"/>
      <c r="G12" s="6"/>
      <c r="H12" s="6"/>
      <c r="I12" s="27"/>
      <c r="J12" s="27"/>
      <c r="K12" s="27"/>
      <c r="L12" s="27"/>
      <c r="M12" s="27"/>
      <c r="N12" s="27"/>
      <c r="O12" s="27"/>
    </row>
    <row r="13" spans="1:17" ht="13.5" thickBot="1">
      <c r="A13" s="264" t="s">
        <v>17</v>
      </c>
      <c r="B13" s="265"/>
      <c r="C13" s="28" t="s">
        <v>18</v>
      </c>
      <c r="D13" s="28" t="s">
        <v>19</v>
      </c>
      <c r="E13" s="28" t="s">
        <v>20</v>
      </c>
      <c r="F13" s="28" t="s">
        <v>21</v>
      </c>
      <c r="G13" s="29" t="s">
        <v>22</v>
      </c>
      <c r="H13" s="28" t="s">
        <v>23</v>
      </c>
      <c r="I13" s="28" t="s">
        <v>24</v>
      </c>
      <c r="J13" s="28" t="s">
        <v>25</v>
      </c>
      <c r="K13" s="28" t="s">
        <v>26</v>
      </c>
      <c r="L13" s="30" t="s">
        <v>27</v>
      </c>
      <c r="M13" s="28" t="s">
        <v>28</v>
      </c>
      <c r="N13" s="29" t="s">
        <v>29</v>
      </c>
      <c r="O13" s="7" t="s">
        <v>30</v>
      </c>
    </row>
    <row r="14" spans="1:17" ht="38.5" customHeight="1">
      <c r="A14" s="266" t="s">
        <v>31</v>
      </c>
      <c r="B14" s="267"/>
      <c r="C14" s="31"/>
      <c r="D14" s="31"/>
      <c r="E14" s="31"/>
      <c r="F14" s="31"/>
      <c r="G14" s="31"/>
      <c r="H14" s="31"/>
      <c r="I14" s="31"/>
      <c r="J14" s="31"/>
      <c r="K14" s="31"/>
      <c r="L14" s="31"/>
      <c r="M14" s="31"/>
      <c r="N14" s="31"/>
      <c r="O14" s="32">
        <f>SUM(C14:N14)</f>
        <v>0</v>
      </c>
    </row>
    <row r="15" spans="1:17" ht="38.5" customHeight="1">
      <c r="A15" s="268" t="s">
        <v>32</v>
      </c>
      <c r="B15" s="269"/>
      <c r="C15" s="33"/>
      <c r="D15" s="33"/>
      <c r="E15" s="33"/>
      <c r="F15" s="33"/>
      <c r="G15" s="33"/>
      <c r="H15" s="33"/>
      <c r="I15" s="33"/>
      <c r="J15" s="33"/>
      <c r="K15" s="33"/>
      <c r="L15" s="33"/>
      <c r="M15" s="33"/>
      <c r="N15" s="33"/>
      <c r="O15" s="34">
        <f>SUM(C15:N15)</f>
        <v>0</v>
      </c>
    </row>
    <row r="16" spans="1:17" ht="13.5" thickBot="1">
      <c r="A16" s="268" t="s">
        <v>33</v>
      </c>
      <c r="B16" s="274"/>
      <c r="C16" s="272" t="str">
        <f>IF($B$17="","",IF(AND($J$8&lt;=DATE(2025,4,30),$J$9&gt;=DATE(2025,4,1)),$P$9,""))</f>
        <v/>
      </c>
      <c r="D16" s="272" t="str">
        <f>IF($B$17="","",IF(AND($J$8&lt;=DATE(2025,5,31),$J$9&gt;=DATE(2025,5,1)),$P$9,""))</f>
        <v/>
      </c>
      <c r="E16" s="272" t="str">
        <f>IF($B$17="","",IF(AND($J$8&lt;=DATE(2025,6,30),$J$9&gt;=DATE(2025,6,1)),$P$9,""))</f>
        <v/>
      </c>
      <c r="F16" s="272" t="str">
        <f>IF($B$17="","",IF(AND($J$8&lt;=DATE(2025,7,31),$J$9&gt;=DATE(2025,7,1)),$P$9,""))</f>
        <v/>
      </c>
      <c r="G16" s="272" t="str">
        <f>IF($B$17="","",IF(AND($J$8&lt;=DATE(2025,8,31),$J$9&gt;=DATE(2025,8,1)),$P$9,""))</f>
        <v/>
      </c>
      <c r="H16" s="272" t="str">
        <f>IF($B$17="","",IF(AND($J$8&lt;=DATE(2025,9,30),$J$9&gt;=DATE(2025,9,1)),$P$9,""))</f>
        <v/>
      </c>
      <c r="I16" s="272" t="str">
        <f>IF($B$17="","",IF(AND($J$8&lt;=DATE(2025,10,31),$J$9&gt;=DATE(2025,10,1)),$P$9,""))</f>
        <v/>
      </c>
      <c r="J16" s="272" t="str">
        <f>IF($B$17="","",IF(AND($J$8&lt;=DATE(2025,11,30),$J$9&gt;=DATE(2025,11,1)),$P$9,""))</f>
        <v/>
      </c>
      <c r="K16" s="272" t="str">
        <f>IF($B$17="","",IF(AND($J$8&lt;=DATE(2025,12,31),$J$9&gt;=DATE(2025,12,1)),$P$9,""))</f>
        <v/>
      </c>
      <c r="L16" s="272" t="str">
        <f>IF($B$17="","",IF(AND($J$8&lt;=DATE(2026,1,31),$J$9&gt;=DATE(2026,1,1)),$P$9,""))</f>
        <v/>
      </c>
      <c r="M16" s="272" t="str">
        <f>IF($B$17="","",IF(AND($J$8&lt;=DATE(2026,2,28),$J$9&gt;=DATE(2026,2,1)),$P$9,""))</f>
        <v/>
      </c>
      <c r="N16" s="272" t="str">
        <f>IF($B$17="","",IF(AND($J$8&lt;=DATE(2026,3,31),$J$9&gt;=DATE(2026,3,1)),$P$9,""))</f>
        <v/>
      </c>
      <c r="O16" s="275">
        <f>B17</f>
        <v>0</v>
      </c>
    </row>
    <row r="17" spans="1:16" ht="26.25" customHeight="1" thickBot="1">
      <c r="A17" s="35" t="s">
        <v>34</v>
      </c>
      <c r="B17" s="36"/>
      <c r="C17" s="273"/>
      <c r="D17" s="273"/>
      <c r="E17" s="273"/>
      <c r="F17" s="273"/>
      <c r="G17" s="273"/>
      <c r="H17" s="273"/>
      <c r="I17" s="273"/>
      <c r="J17" s="273"/>
      <c r="K17" s="273"/>
      <c r="L17" s="273"/>
      <c r="M17" s="273"/>
      <c r="N17" s="273"/>
      <c r="O17" s="276"/>
    </row>
    <row r="18" spans="1:16" ht="40.5" customHeight="1" thickBot="1">
      <c r="A18" s="277" t="s">
        <v>35</v>
      </c>
      <c r="B18" s="278"/>
      <c r="C18" s="37">
        <f t="shared" ref="C18:O18" si="0">SUM(C14:C17)</f>
        <v>0</v>
      </c>
      <c r="D18" s="37">
        <f t="shared" si="0"/>
        <v>0</v>
      </c>
      <c r="E18" s="37">
        <f t="shared" si="0"/>
        <v>0</v>
      </c>
      <c r="F18" s="37">
        <f t="shared" si="0"/>
        <v>0</v>
      </c>
      <c r="G18" s="38">
        <f t="shared" si="0"/>
        <v>0</v>
      </c>
      <c r="H18" s="37">
        <f t="shared" si="0"/>
        <v>0</v>
      </c>
      <c r="I18" s="37">
        <f t="shared" si="0"/>
        <v>0</v>
      </c>
      <c r="J18" s="37">
        <f t="shared" si="0"/>
        <v>0</v>
      </c>
      <c r="K18" s="37">
        <f t="shared" si="0"/>
        <v>0</v>
      </c>
      <c r="L18" s="37">
        <f t="shared" si="0"/>
        <v>0</v>
      </c>
      <c r="M18" s="37">
        <f t="shared" si="0"/>
        <v>0</v>
      </c>
      <c r="N18" s="38">
        <f t="shared" si="0"/>
        <v>0</v>
      </c>
      <c r="O18" s="39">
        <f t="shared" si="0"/>
        <v>0</v>
      </c>
    </row>
    <row r="19" spans="1:16" ht="37" customHeight="1">
      <c r="A19" s="266" t="s">
        <v>36</v>
      </c>
      <c r="B19" s="267"/>
      <c r="C19" s="31"/>
      <c r="D19" s="31"/>
      <c r="E19" s="31"/>
      <c r="F19" s="31"/>
      <c r="G19" s="31"/>
      <c r="H19" s="31"/>
      <c r="I19" s="31"/>
      <c r="J19" s="31"/>
      <c r="K19" s="31"/>
      <c r="L19" s="31"/>
      <c r="M19" s="31"/>
      <c r="N19" s="31"/>
      <c r="O19" s="32">
        <f>SUM(C19:N19)</f>
        <v>0</v>
      </c>
    </row>
    <row r="20" spans="1:16" ht="40.5" customHeight="1">
      <c r="A20" s="270" t="s">
        <v>37</v>
      </c>
      <c r="B20" s="271"/>
      <c r="C20" s="40">
        <f t="shared" ref="C20:N20" si="1">C18-C19</f>
        <v>0</v>
      </c>
      <c r="D20" s="40">
        <f t="shared" si="1"/>
        <v>0</v>
      </c>
      <c r="E20" s="40">
        <f t="shared" si="1"/>
        <v>0</v>
      </c>
      <c r="F20" s="40">
        <f t="shared" si="1"/>
        <v>0</v>
      </c>
      <c r="G20" s="41">
        <f t="shared" si="1"/>
        <v>0</v>
      </c>
      <c r="H20" s="40">
        <f t="shared" si="1"/>
        <v>0</v>
      </c>
      <c r="I20" s="40">
        <f t="shared" si="1"/>
        <v>0</v>
      </c>
      <c r="J20" s="40">
        <f t="shared" si="1"/>
        <v>0</v>
      </c>
      <c r="K20" s="40">
        <f t="shared" si="1"/>
        <v>0</v>
      </c>
      <c r="L20" s="40">
        <f t="shared" si="1"/>
        <v>0</v>
      </c>
      <c r="M20" s="40">
        <f t="shared" si="1"/>
        <v>0</v>
      </c>
      <c r="N20" s="41">
        <f t="shared" si="1"/>
        <v>0</v>
      </c>
      <c r="O20" s="42" t="s">
        <v>38</v>
      </c>
    </row>
    <row r="21" spans="1:16" ht="40.5" customHeight="1" thickBot="1">
      <c r="A21" s="279" t="s">
        <v>39</v>
      </c>
      <c r="B21" s="280"/>
      <c r="C21" s="43">
        <f t="shared" ref="C21:N21" si="2">IF(C20&lt;82000,C20,82000)</f>
        <v>0</v>
      </c>
      <c r="D21" s="43">
        <f t="shared" si="2"/>
        <v>0</v>
      </c>
      <c r="E21" s="43">
        <f t="shared" si="2"/>
        <v>0</v>
      </c>
      <c r="F21" s="43">
        <f t="shared" si="2"/>
        <v>0</v>
      </c>
      <c r="G21" s="44">
        <f t="shared" si="2"/>
        <v>0</v>
      </c>
      <c r="H21" s="43">
        <f t="shared" si="2"/>
        <v>0</v>
      </c>
      <c r="I21" s="43">
        <f t="shared" si="2"/>
        <v>0</v>
      </c>
      <c r="J21" s="43">
        <f t="shared" si="2"/>
        <v>0</v>
      </c>
      <c r="K21" s="43">
        <f t="shared" si="2"/>
        <v>0</v>
      </c>
      <c r="L21" s="43">
        <f t="shared" si="2"/>
        <v>0</v>
      </c>
      <c r="M21" s="43">
        <f t="shared" si="2"/>
        <v>0</v>
      </c>
      <c r="N21" s="45">
        <f t="shared" si="2"/>
        <v>0</v>
      </c>
      <c r="O21" s="46" t="s">
        <v>38</v>
      </c>
    </row>
    <row r="22" spans="1:16" ht="40.5" customHeight="1" thickTop="1" thickBot="1">
      <c r="A22" s="281" t="s">
        <v>40</v>
      </c>
      <c r="B22" s="282"/>
      <c r="C22" s="225">
        <f>ROUNDDOWN(C21*1/2,-3)</f>
        <v>0</v>
      </c>
      <c r="D22" s="225">
        <f t="shared" ref="D22:N22" si="3">ROUNDDOWN(D21*1/2,-3)</f>
        <v>0</v>
      </c>
      <c r="E22" s="225">
        <f t="shared" si="3"/>
        <v>0</v>
      </c>
      <c r="F22" s="225">
        <f t="shared" si="3"/>
        <v>0</v>
      </c>
      <c r="G22" s="226">
        <f t="shared" si="3"/>
        <v>0</v>
      </c>
      <c r="H22" s="225">
        <f t="shared" si="3"/>
        <v>0</v>
      </c>
      <c r="I22" s="225">
        <f t="shared" si="3"/>
        <v>0</v>
      </c>
      <c r="J22" s="225">
        <f t="shared" si="3"/>
        <v>0</v>
      </c>
      <c r="K22" s="225">
        <f t="shared" si="3"/>
        <v>0</v>
      </c>
      <c r="L22" s="225">
        <f t="shared" si="3"/>
        <v>0</v>
      </c>
      <c r="M22" s="225">
        <f t="shared" si="3"/>
        <v>0</v>
      </c>
      <c r="N22" s="226">
        <f t="shared" si="3"/>
        <v>0</v>
      </c>
      <c r="O22" s="49">
        <f>SUM(C22:N22)</f>
        <v>0</v>
      </c>
    </row>
    <row r="23" spans="1:16" ht="44.15" customHeight="1" thickBot="1">
      <c r="A23" s="50" t="s">
        <v>41</v>
      </c>
      <c r="B23" s="283"/>
      <c r="C23" s="283"/>
      <c r="D23" s="283"/>
      <c r="E23" s="283"/>
      <c r="F23" s="283"/>
      <c r="G23" s="283"/>
      <c r="H23" s="283"/>
      <c r="I23" s="283"/>
      <c r="J23" s="283"/>
      <c r="K23" s="283"/>
      <c r="L23" s="283"/>
      <c r="M23" s="283"/>
      <c r="N23" s="283"/>
      <c r="O23" s="284"/>
    </row>
    <row r="24" spans="1:16">
      <c r="A24" s="1" t="s">
        <v>42</v>
      </c>
      <c r="B24" s="51"/>
      <c r="O24" s="2"/>
    </row>
    <row r="25" spans="1:16" ht="20.149999999999999" customHeight="1">
      <c r="O25" s="52" t="s">
        <v>43</v>
      </c>
    </row>
    <row r="26" spans="1:16" customFormat="1" ht="18">
      <c r="A26" s="53"/>
      <c r="B26" s="53"/>
      <c r="C26" s="53"/>
      <c r="D26" s="53"/>
      <c r="E26" s="53"/>
      <c r="F26" s="53"/>
      <c r="G26" s="53"/>
      <c r="J26" s="54"/>
      <c r="K26" s="54"/>
      <c r="O26" s="54" t="s">
        <v>44</v>
      </c>
    </row>
    <row r="27" spans="1:16" customFormat="1" ht="19">
      <c r="A27" s="285" t="s">
        <v>45</v>
      </c>
      <c r="B27" s="285"/>
      <c r="C27" s="285"/>
      <c r="D27" s="285"/>
      <c r="E27" s="285"/>
      <c r="F27" s="285"/>
      <c r="G27" s="285"/>
      <c r="H27" s="285"/>
      <c r="I27" s="285"/>
      <c r="J27" s="285"/>
      <c r="K27" s="285"/>
      <c r="L27" s="285"/>
      <c r="M27" s="285"/>
      <c r="N27" s="285"/>
      <c r="O27" s="285"/>
    </row>
    <row r="28" spans="1:16" customFormat="1" ht="25.5" customHeight="1">
      <c r="A28" s="55"/>
      <c r="B28" s="53"/>
      <c r="C28" s="53"/>
      <c r="D28" s="53"/>
      <c r="E28" s="53"/>
      <c r="F28" s="53"/>
      <c r="G28" s="53"/>
      <c r="H28" s="54"/>
      <c r="I28" s="54"/>
      <c r="J28" s="286" t="s">
        <v>46</v>
      </c>
      <c r="K28" s="286"/>
      <c r="L28" s="287">
        <f>C6</f>
        <v>0</v>
      </c>
      <c r="M28" s="287"/>
      <c r="N28" s="287"/>
      <c r="O28" s="287"/>
      <c r="P28" s="56"/>
    </row>
    <row r="29" spans="1:16" customFormat="1" ht="14.25" customHeight="1">
      <c r="B29" s="53"/>
      <c r="C29" s="53"/>
      <c r="D29" s="53"/>
      <c r="E29" s="57"/>
      <c r="F29" s="57"/>
      <c r="G29" s="58"/>
      <c r="H29" s="58"/>
      <c r="I29" s="58"/>
      <c r="J29" s="58"/>
      <c r="K29" s="58"/>
    </row>
    <row r="30" spans="1:16" customFormat="1" ht="18.75" customHeight="1">
      <c r="A30" s="288" t="s">
        <v>47</v>
      </c>
      <c r="B30" s="288"/>
      <c r="C30" s="288"/>
      <c r="D30" s="288"/>
      <c r="E30" s="288"/>
      <c r="F30" s="288"/>
      <c r="G30" s="288"/>
      <c r="H30" s="288"/>
      <c r="I30" s="288"/>
      <c r="J30" s="288"/>
      <c r="K30" s="288"/>
      <c r="L30" s="288"/>
      <c r="M30" s="288"/>
      <c r="N30" s="288"/>
      <c r="O30" s="288"/>
    </row>
    <row r="31" spans="1:16" customFormat="1" ht="12" customHeight="1" thickBot="1">
      <c r="A31" s="59"/>
      <c r="B31" s="59"/>
      <c r="C31" s="59"/>
      <c r="D31" s="59"/>
      <c r="E31" s="59"/>
      <c r="F31" s="59"/>
      <c r="G31" s="59"/>
      <c r="H31" s="59"/>
      <c r="I31" s="59"/>
      <c r="J31" s="59"/>
      <c r="K31" s="59"/>
    </row>
    <row r="32" spans="1:16" customFormat="1" ht="27" customHeight="1" thickBot="1">
      <c r="A32" s="289" t="s">
        <v>48</v>
      </c>
      <c r="B32" s="290"/>
      <c r="C32" s="293" t="s">
        <v>49</v>
      </c>
      <c r="D32" s="293"/>
      <c r="E32" s="294"/>
      <c r="F32" s="294"/>
      <c r="G32" s="294"/>
      <c r="H32" s="294"/>
      <c r="I32" s="53"/>
      <c r="J32" s="1"/>
      <c r="K32" s="1"/>
      <c r="N32" s="60" t="s">
        <v>1</v>
      </c>
      <c r="O32" s="61" t="s">
        <v>2</v>
      </c>
    </row>
    <row r="33" spans="1:15" customFormat="1" ht="27" customHeight="1" thickBot="1">
      <c r="A33" s="291"/>
      <c r="B33" s="292"/>
      <c r="C33" s="295" t="s">
        <v>50</v>
      </c>
      <c r="D33" s="295"/>
      <c r="E33" s="294"/>
      <c r="F33" s="294"/>
      <c r="G33" s="294"/>
      <c r="H33" s="294"/>
      <c r="I33" s="53"/>
      <c r="J33" s="1"/>
      <c r="K33" s="1"/>
      <c r="N33" s="62">
        <f>N4</f>
        <v>0</v>
      </c>
      <c r="O33" s="63">
        <f>O4</f>
        <v>0</v>
      </c>
    </row>
    <row r="34" spans="1:15" customFormat="1" ht="14.25" customHeight="1">
      <c r="A34" s="64"/>
      <c r="B34" s="64"/>
      <c r="C34" s="53"/>
      <c r="D34" s="53"/>
      <c r="E34" s="53"/>
      <c r="F34" s="53"/>
      <c r="G34" s="53"/>
      <c r="H34" s="53"/>
      <c r="I34" s="53"/>
      <c r="J34" s="65"/>
      <c r="K34" s="66"/>
    </row>
    <row r="35" spans="1:15" customFormat="1" ht="18.5" thickBot="1">
      <c r="A35" s="67" t="s">
        <v>51</v>
      </c>
      <c r="B35" s="53"/>
      <c r="C35" s="53"/>
      <c r="D35" s="53"/>
      <c r="E35" s="68"/>
      <c r="F35" s="68"/>
      <c r="G35" s="68"/>
      <c r="H35" s="69"/>
      <c r="I35" s="69"/>
      <c r="J35" s="69"/>
      <c r="K35" s="69"/>
      <c r="L35" s="69"/>
      <c r="M35" s="69"/>
      <c r="O35" s="70">
        <f>J6</f>
        <v>0</v>
      </c>
    </row>
    <row r="36" spans="1:15" customFormat="1" ht="36.5" thickBot="1">
      <c r="A36" s="71" t="s">
        <v>52</v>
      </c>
      <c r="B36" s="296" t="s">
        <v>17</v>
      </c>
      <c r="C36" s="297"/>
      <c r="D36" s="298" t="s">
        <v>53</v>
      </c>
      <c r="E36" s="299"/>
      <c r="F36" s="72" t="s">
        <v>54</v>
      </c>
      <c r="G36" s="73" t="s">
        <v>55</v>
      </c>
      <c r="H36" s="300" t="s">
        <v>56</v>
      </c>
      <c r="I36" s="301"/>
      <c r="J36" s="301"/>
      <c r="K36" s="301"/>
      <c r="L36" s="301"/>
      <c r="M36" s="301"/>
      <c r="N36" s="301"/>
      <c r="O36" s="302"/>
    </row>
    <row r="37" spans="1:15" customFormat="1" ht="33.75" customHeight="1" thickTop="1" thickBot="1">
      <c r="A37" s="74"/>
      <c r="B37" s="303" t="s">
        <v>57</v>
      </c>
      <c r="C37" s="304"/>
      <c r="D37" s="305">
        <f>B17</f>
        <v>0</v>
      </c>
      <c r="E37" s="306"/>
      <c r="F37" s="75">
        <f>G37-D37</f>
        <v>0</v>
      </c>
      <c r="G37" s="76"/>
      <c r="H37" s="307"/>
      <c r="I37" s="308"/>
      <c r="J37" s="308"/>
      <c r="K37" s="308"/>
      <c r="L37" s="308"/>
      <c r="M37" s="308"/>
      <c r="N37" s="308"/>
      <c r="O37" s="309"/>
    </row>
    <row r="38" spans="1:15" customFormat="1" ht="9.75" customHeight="1">
      <c r="A38" s="77"/>
      <c r="B38" s="78"/>
      <c r="C38" s="78"/>
      <c r="D38" s="79"/>
      <c r="E38" s="79"/>
      <c r="F38" s="313"/>
      <c r="G38" s="313"/>
      <c r="H38" s="314"/>
      <c r="I38" s="314"/>
      <c r="J38" s="314"/>
      <c r="K38" s="314"/>
    </row>
    <row r="39" spans="1:15" customFormat="1" ht="18.5" thickBot="1">
      <c r="A39" s="67" t="s">
        <v>58</v>
      </c>
      <c r="B39" s="53"/>
      <c r="C39" s="53"/>
      <c r="D39" s="53"/>
      <c r="E39" s="53"/>
      <c r="F39" s="53"/>
      <c r="G39" s="53"/>
      <c r="H39" s="53"/>
      <c r="I39" s="53"/>
      <c r="J39" s="53"/>
      <c r="K39" s="53"/>
    </row>
    <row r="40" spans="1:15" customFormat="1" ht="18.75" customHeight="1">
      <c r="A40" s="315" t="s">
        <v>52</v>
      </c>
      <c r="B40" s="317" t="s">
        <v>59</v>
      </c>
      <c r="C40" s="319" t="s">
        <v>60</v>
      </c>
      <c r="D40" s="320"/>
      <c r="E40" s="321" t="s">
        <v>61</v>
      </c>
      <c r="F40" s="323" t="s">
        <v>54</v>
      </c>
      <c r="G40" s="317" t="s">
        <v>55</v>
      </c>
      <c r="H40" s="325" t="s">
        <v>56</v>
      </c>
      <c r="I40" s="326"/>
      <c r="J40" s="326"/>
      <c r="K40" s="326"/>
      <c r="L40" s="326"/>
      <c r="M40" s="326"/>
      <c r="N40" s="326"/>
      <c r="O40" s="327"/>
    </row>
    <row r="41" spans="1:15" customFormat="1" ht="24.5" thickBot="1">
      <c r="A41" s="316"/>
      <c r="B41" s="318"/>
      <c r="C41" s="80" t="s">
        <v>62</v>
      </c>
      <c r="D41" s="80" t="s">
        <v>63</v>
      </c>
      <c r="E41" s="322"/>
      <c r="F41" s="324"/>
      <c r="G41" s="318"/>
      <c r="H41" s="328"/>
      <c r="I41" s="329"/>
      <c r="J41" s="329"/>
      <c r="K41" s="329"/>
      <c r="L41" s="329"/>
      <c r="M41" s="329"/>
      <c r="N41" s="329"/>
      <c r="O41" s="330"/>
    </row>
    <row r="42" spans="1:15" customFormat="1" ht="27" customHeight="1" thickTop="1">
      <c r="A42" s="81"/>
      <c r="B42" s="82">
        <v>4</v>
      </c>
      <c r="C42" s="83">
        <f>C14</f>
        <v>0</v>
      </c>
      <c r="D42" s="83">
        <f>C15</f>
        <v>0</v>
      </c>
      <c r="E42" s="84">
        <f>SUM(C42:D42)</f>
        <v>0</v>
      </c>
      <c r="F42" s="85">
        <f>G42-E42</f>
        <v>0</v>
      </c>
      <c r="G42" s="86"/>
      <c r="H42" s="331"/>
      <c r="I42" s="332"/>
      <c r="J42" s="332"/>
      <c r="K42" s="332"/>
      <c r="L42" s="332"/>
      <c r="M42" s="332"/>
      <c r="N42" s="332"/>
      <c r="O42" s="333"/>
    </row>
    <row r="43" spans="1:15" customFormat="1" ht="27" customHeight="1">
      <c r="A43" s="87"/>
      <c r="B43" s="82">
        <v>5</v>
      </c>
      <c r="C43" s="83">
        <f>D14</f>
        <v>0</v>
      </c>
      <c r="D43" s="83">
        <f>D15</f>
        <v>0</v>
      </c>
      <c r="E43" s="84">
        <f t="shared" ref="E43:E53" si="4">SUM(C43:D43)</f>
        <v>0</v>
      </c>
      <c r="F43" s="85">
        <f t="shared" ref="F43:F53" si="5">G43-E43</f>
        <v>0</v>
      </c>
      <c r="G43" s="86"/>
      <c r="H43" s="310"/>
      <c r="I43" s="311"/>
      <c r="J43" s="311"/>
      <c r="K43" s="311"/>
      <c r="L43" s="311"/>
      <c r="M43" s="311"/>
      <c r="N43" s="311"/>
      <c r="O43" s="312"/>
    </row>
    <row r="44" spans="1:15" customFormat="1" ht="27" customHeight="1">
      <c r="A44" s="87"/>
      <c r="B44" s="82">
        <v>6</v>
      </c>
      <c r="C44" s="83">
        <f>E14</f>
        <v>0</v>
      </c>
      <c r="D44" s="83">
        <f>E15</f>
        <v>0</v>
      </c>
      <c r="E44" s="84">
        <f t="shared" si="4"/>
        <v>0</v>
      </c>
      <c r="F44" s="85">
        <f t="shared" si="5"/>
        <v>0</v>
      </c>
      <c r="G44" s="86"/>
      <c r="H44" s="310"/>
      <c r="I44" s="311"/>
      <c r="J44" s="311"/>
      <c r="K44" s="311"/>
      <c r="L44" s="311"/>
      <c r="M44" s="311"/>
      <c r="N44" s="311"/>
      <c r="O44" s="312"/>
    </row>
    <row r="45" spans="1:15" customFormat="1" ht="27" customHeight="1">
      <c r="A45" s="87"/>
      <c r="B45" s="82">
        <v>7</v>
      </c>
      <c r="C45" s="83">
        <f>F14</f>
        <v>0</v>
      </c>
      <c r="D45" s="83">
        <f>F15</f>
        <v>0</v>
      </c>
      <c r="E45" s="84">
        <f t="shared" si="4"/>
        <v>0</v>
      </c>
      <c r="F45" s="85">
        <f t="shared" si="5"/>
        <v>0</v>
      </c>
      <c r="G45" s="86"/>
      <c r="H45" s="310"/>
      <c r="I45" s="311"/>
      <c r="J45" s="311"/>
      <c r="K45" s="311"/>
      <c r="L45" s="311"/>
      <c r="M45" s="311"/>
      <c r="N45" s="311"/>
      <c r="O45" s="312"/>
    </row>
    <row r="46" spans="1:15" customFormat="1" ht="27" customHeight="1">
      <c r="A46" s="87"/>
      <c r="B46" s="82">
        <v>8</v>
      </c>
      <c r="C46" s="83">
        <f>G14</f>
        <v>0</v>
      </c>
      <c r="D46" s="83">
        <f>G15</f>
        <v>0</v>
      </c>
      <c r="E46" s="84">
        <f t="shared" si="4"/>
        <v>0</v>
      </c>
      <c r="F46" s="85">
        <f t="shared" si="5"/>
        <v>0</v>
      </c>
      <c r="G46" s="86"/>
      <c r="H46" s="310"/>
      <c r="I46" s="311"/>
      <c r="J46" s="311"/>
      <c r="K46" s="311"/>
      <c r="L46" s="311"/>
      <c r="M46" s="311"/>
      <c r="N46" s="311"/>
      <c r="O46" s="312"/>
    </row>
    <row r="47" spans="1:15" customFormat="1" ht="27" customHeight="1">
      <c r="A47" s="87"/>
      <c r="B47" s="82">
        <v>9</v>
      </c>
      <c r="C47" s="88">
        <f>H14</f>
        <v>0</v>
      </c>
      <c r="D47" s="88">
        <f>H15</f>
        <v>0</v>
      </c>
      <c r="E47" s="84">
        <f t="shared" si="4"/>
        <v>0</v>
      </c>
      <c r="F47" s="85">
        <f t="shared" si="5"/>
        <v>0</v>
      </c>
      <c r="G47" s="86"/>
      <c r="H47" s="310"/>
      <c r="I47" s="311"/>
      <c r="J47" s="311"/>
      <c r="K47" s="311"/>
      <c r="L47" s="311"/>
      <c r="M47" s="311"/>
      <c r="N47" s="311"/>
      <c r="O47" s="312"/>
    </row>
    <row r="48" spans="1:15" customFormat="1" ht="27" customHeight="1">
      <c r="A48" s="87"/>
      <c r="B48" s="82">
        <v>10</v>
      </c>
      <c r="C48" s="88">
        <f>I14</f>
        <v>0</v>
      </c>
      <c r="D48" s="88">
        <f>I15</f>
        <v>0</v>
      </c>
      <c r="E48" s="84">
        <f t="shared" si="4"/>
        <v>0</v>
      </c>
      <c r="F48" s="85">
        <f t="shared" si="5"/>
        <v>0</v>
      </c>
      <c r="G48" s="86"/>
      <c r="H48" s="310"/>
      <c r="I48" s="311"/>
      <c r="J48" s="311"/>
      <c r="K48" s="311"/>
      <c r="L48" s="311"/>
      <c r="M48" s="311"/>
      <c r="N48" s="311"/>
      <c r="O48" s="312"/>
    </row>
    <row r="49" spans="1:15" customFormat="1" ht="27" customHeight="1">
      <c r="A49" s="87"/>
      <c r="B49" s="82">
        <v>11</v>
      </c>
      <c r="C49" s="88">
        <f>J14</f>
        <v>0</v>
      </c>
      <c r="D49" s="88">
        <f>J15</f>
        <v>0</v>
      </c>
      <c r="E49" s="84">
        <f t="shared" si="4"/>
        <v>0</v>
      </c>
      <c r="F49" s="85">
        <f t="shared" si="5"/>
        <v>0</v>
      </c>
      <c r="G49" s="86"/>
      <c r="H49" s="310"/>
      <c r="I49" s="311"/>
      <c r="J49" s="311"/>
      <c r="K49" s="311"/>
      <c r="L49" s="311"/>
      <c r="M49" s="311"/>
      <c r="N49" s="311"/>
      <c r="O49" s="312"/>
    </row>
    <row r="50" spans="1:15" customFormat="1" ht="27" customHeight="1">
      <c r="A50" s="87"/>
      <c r="B50" s="82">
        <v>12</v>
      </c>
      <c r="C50" s="88">
        <f>K14</f>
        <v>0</v>
      </c>
      <c r="D50" s="88">
        <f>K15</f>
        <v>0</v>
      </c>
      <c r="E50" s="84">
        <f t="shared" si="4"/>
        <v>0</v>
      </c>
      <c r="F50" s="85">
        <f t="shared" si="5"/>
        <v>0</v>
      </c>
      <c r="G50" s="86"/>
      <c r="H50" s="310"/>
      <c r="I50" s="311"/>
      <c r="J50" s="311"/>
      <c r="K50" s="311"/>
      <c r="L50" s="311"/>
      <c r="M50" s="311"/>
      <c r="N50" s="311"/>
      <c r="O50" s="312"/>
    </row>
    <row r="51" spans="1:15" customFormat="1" ht="27" customHeight="1">
      <c r="A51" s="87"/>
      <c r="B51" s="82">
        <v>1</v>
      </c>
      <c r="C51" s="88">
        <f>L14</f>
        <v>0</v>
      </c>
      <c r="D51" s="88">
        <f>L15</f>
        <v>0</v>
      </c>
      <c r="E51" s="84">
        <f t="shared" si="4"/>
        <v>0</v>
      </c>
      <c r="F51" s="85">
        <f t="shared" si="5"/>
        <v>0</v>
      </c>
      <c r="G51" s="86"/>
      <c r="H51" s="310"/>
      <c r="I51" s="311"/>
      <c r="J51" s="311"/>
      <c r="K51" s="311"/>
      <c r="L51" s="311"/>
      <c r="M51" s="311"/>
      <c r="N51" s="311"/>
      <c r="O51" s="312"/>
    </row>
    <row r="52" spans="1:15" customFormat="1" ht="27" customHeight="1">
      <c r="A52" s="87"/>
      <c r="B52" s="82">
        <v>2</v>
      </c>
      <c r="C52" s="88">
        <f>M14</f>
        <v>0</v>
      </c>
      <c r="D52" s="88">
        <f>M15</f>
        <v>0</v>
      </c>
      <c r="E52" s="84">
        <f t="shared" si="4"/>
        <v>0</v>
      </c>
      <c r="F52" s="85">
        <f t="shared" si="5"/>
        <v>0</v>
      </c>
      <c r="G52" s="86"/>
      <c r="H52" s="310"/>
      <c r="I52" s="311"/>
      <c r="J52" s="311"/>
      <c r="K52" s="311"/>
      <c r="L52" s="311"/>
      <c r="M52" s="311"/>
      <c r="N52" s="311"/>
      <c r="O52" s="312"/>
    </row>
    <row r="53" spans="1:15" customFormat="1" ht="27" customHeight="1" thickBot="1">
      <c r="A53" s="89"/>
      <c r="B53" s="90">
        <v>3</v>
      </c>
      <c r="C53" s="91">
        <f>N14</f>
        <v>0</v>
      </c>
      <c r="D53" s="91">
        <f>N15</f>
        <v>0</v>
      </c>
      <c r="E53" s="92">
        <f t="shared" si="4"/>
        <v>0</v>
      </c>
      <c r="F53" s="93">
        <f t="shared" si="5"/>
        <v>0</v>
      </c>
      <c r="G53" s="94"/>
      <c r="H53" s="336"/>
      <c r="I53" s="337"/>
      <c r="J53" s="337"/>
      <c r="K53" s="337"/>
      <c r="L53" s="337"/>
      <c r="M53" s="337"/>
      <c r="N53" s="337"/>
      <c r="O53" s="338"/>
    </row>
    <row r="54" spans="1:15" customFormat="1" ht="18">
      <c r="A54" s="95" t="s">
        <v>64</v>
      </c>
      <c r="C54" s="53"/>
      <c r="D54" s="53"/>
      <c r="E54" s="53"/>
      <c r="F54" s="53"/>
      <c r="G54" s="53"/>
      <c r="H54" s="53"/>
      <c r="I54" s="53"/>
      <c r="J54" s="53"/>
      <c r="K54" s="53"/>
    </row>
    <row r="55" spans="1:15" customFormat="1" ht="30.75" customHeight="1">
      <c r="A55" s="334" t="s">
        <v>65</v>
      </c>
      <c r="B55" s="334"/>
      <c r="C55" s="335" t="s">
        <v>66</v>
      </c>
      <c r="D55" s="335"/>
      <c r="E55" s="335"/>
      <c r="F55" s="335"/>
      <c r="G55" s="335"/>
      <c r="H55" s="335"/>
      <c r="I55" s="335"/>
      <c r="J55" s="335"/>
      <c r="K55" s="335"/>
      <c r="L55" s="96"/>
    </row>
    <row r="56" spans="1:15" customFormat="1" ht="30" customHeight="1">
      <c r="A56" s="97"/>
      <c r="B56" s="98" t="s">
        <v>67</v>
      </c>
      <c r="C56" s="335" t="s">
        <v>68</v>
      </c>
      <c r="D56" s="335"/>
      <c r="E56" s="335"/>
      <c r="F56" s="335"/>
      <c r="G56" s="335"/>
      <c r="H56" s="335"/>
      <c r="I56" s="335"/>
      <c r="J56" s="335"/>
      <c r="K56" s="335"/>
      <c r="L56" s="96"/>
      <c r="O56" s="99" t="s">
        <v>43</v>
      </c>
    </row>
    <row r="58" spans="1:15" customFormat="1" ht="18">
      <c r="B58" s="98"/>
    </row>
    <row r="59" spans="1:15" customFormat="1" ht="18">
      <c r="A59" s="53"/>
      <c r="K59" s="1"/>
    </row>
  </sheetData>
  <sheetProtection sheet="1" objects="1" scenarios="1" formatCells="0" selectLockedCells="1"/>
  <mergeCells count="79">
    <mergeCell ref="A55:B55"/>
    <mergeCell ref="C55:K55"/>
    <mergeCell ref="C56:K56"/>
    <mergeCell ref="H48:O48"/>
    <mergeCell ref="H49:O49"/>
    <mergeCell ref="H50:O50"/>
    <mergeCell ref="H51:O51"/>
    <mergeCell ref="H52:O52"/>
    <mergeCell ref="H53:O53"/>
    <mergeCell ref="H47:O47"/>
    <mergeCell ref="F38:K38"/>
    <mergeCell ref="A40:A41"/>
    <mergeCell ref="B40:B41"/>
    <mergeCell ref="C40:D40"/>
    <mergeCell ref="E40:E41"/>
    <mergeCell ref="F40:F41"/>
    <mergeCell ref="G40:G41"/>
    <mergeCell ref="H40:O41"/>
    <mergeCell ref="H42:O42"/>
    <mergeCell ref="H43:O43"/>
    <mergeCell ref="H44:O44"/>
    <mergeCell ref="H45:O45"/>
    <mergeCell ref="H46:O46"/>
    <mergeCell ref="B36:C36"/>
    <mergeCell ref="D36:E36"/>
    <mergeCell ref="H36:O36"/>
    <mergeCell ref="B37:C37"/>
    <mergeCell ref="D37:E37"/>
    <mergeCell ref="H37:O37"/>
    <mergeCell ref="A30:O30"/>
    <mergeCell ref="A32:B33"/>
    <mergeCell ref="C32:D32"/>
    <mergeCell ref="E32:H32"/>
    <mergeCell ref="C33:D33"/>
    <mergeCell ref="E33:H33"/>
    <mergeCell ref="A21:B21"/>
    <mergeCell ref="A22:B22"/>
    <mergeCell ref="B23:O23"/>
    <mergeCell ref="A27:O27"/>
    <mergeCell ref="J28:K28"/>
    <mergeCell ref="L28:O28"/>
    <mergeCell ref="M16:M17"/>
    <mergeCell ref="N16:N17"/>
    <mergeCell ref="O16:O17"/>
    <mergeCell ref="A18:B18"/>
    <mergeCell ref="A19:B19"/>
    <mergeCell ref="K16:K17"/>
    <mergeCell ref="L16:L17"/>
    <mergeCell ref="A20:B20"/>
    <mergeCell ref="G16:G17"/>
    <mergeCell ref="H16:H17"/>
    <mergeCell ref="I16:I17"/>
    <mergeCell ref="J16:J17"/>
    <mergeCell ref="A16:B16"/>
    <mergeCell ref="C16:C17"/>
    <mergeCell ref="D16:D17"/>
    <mergeCell ref="E16:E17"/>
    <mergeCell ref="F16:F17"/>
    <mergeCell ref="D10:E10"/>
    <mergeCell ref="K10:O10"/>
    <mergeCell ref="A13:B13"/>
    <mergeCell ref="A14:B14"/>
    <mergeCell ref="A15:B15"/>
    <mergeCell ref="C7:F7"/>
    <mergeCell ref="H7:I7"/>
    <mergeCell ref="J7:L7"/>
    <mergeCell ref="M7:O7"/>
    <mergeCell ref="C8:D8"/>
    <mergeCell ref="H8:H9"/>
    <mergeCell ref="J8:L8"/>
    <mergeCell ref="M8:O9"/>
    <mergeCell ref="J9:L9"/>
    <mergeCell ref="A2:E2"/>
    <mergeCell ref="K2:O2"/>
    <mergeCell ref="A4:H4"/>
    <mergeCell ref="I4:L4"/>
    <mergeCell ref="C6:F6"/>
    <mergeCell ref="H6:I6"/>
    <mergeCell ref="J6:O6"/>
  </mergeCells>
  <phoneticPr fontId="3"/>
  <dataValidations count="8">
    <dataValidation type="list" allowBlank="1" showInputMessage="1" showErrorMessage="1" sqref="I4:L4" xr:uid="{A65EBB6B-3FB5-4CFF-B91A-9355FEEA4AB2}">
      <formula1>"交付申請書（宿舎別）,実績報告書（宿舎別）"</formula1>
    </dataValidation>
    <dataValidation type="custom" showInputMessage="1" showErrorMessage="1" errorTitle="このセルは入力できません" error="このセルは自動計算されるため、入力できません。" sqref="F42:F53" xr:uid="{682FAD13-16B3-41FF-B458-FBA4F7B66D11}">
      <formula1>G42-E42</formula1>
    </dataValidation>
    <dataValidation type="date" allowBlank="1" showInputMessage="1" showErrorMessage="1" errorTitle="年月日誤り" error="令和7年度内の日付を入力してください。（日付の間にスペースを入れないでください。）" promptTitle="西暦で入力してください。" prompt="例：○○○○/○/○_x000a_年月日の区切りには / （スラッシュ）を使用してください。" sqref="J8:L9" xr:uid="{D1A2871F-F04F-40CA-AA6E-BB0B90B2778E}">
      <formula1>45748</formula1>
      <formula2>46112</formula2>
    </dataValidation>
    <dataValidation allowBlank="1" showInputMessage="1" showErrorMessage="1" prompt="建物名 部屋番号まで入力してください。" sqref="J6:O6" xr:uid="{BD74DF10-EB43-4FF4-81E8-DF85EDDA1FE0}"/>
    <dataValidation allowBlank="1" showErrorMessage="1" sqref="N33 N4" xr:uid="{00C94F60-9F6C-416C-B2BC-CBFF382089AA}"/>
    <dataValidation allowBlank="1" showInputMessage="1" showErrorMessage="1" promptTitle="直接入力不可" prompt="黄色の網掛け部分は直接入力しないでください。" sqref="D10:E10" xr:uid="{957A12EC-5086-4F65-AC99-CFBABF6BD473}"/>
    <dataValidation type="custom" allowBlank="1" showInputMessage="1" showErrorMessage="1" sqref="F37" xr:uid="{589D913B-8F64-4FE8-BF1D-AC07F02BACFC}">
      <formula1>G37-D37</formula1>
    </dataValidation>
    <dataValidation type="date" errorStyle="warning" allowBlank="1" showInputMessage="1" showErrorMessage="1" errorTitle="年月日再確認" error="本年度経費支払日以外の年月日が入っていませんか？_x000a_（例）2020/1/31_x000a_※礼金に関しては、その限りではありません。" sqref="A38" xr:uid="{87009E61-44BD-41A6-BC01-71B6B955A8F3}">
      <formula1>44621</formula1>
      <formula2>45016</formula2>
    </dataValidation>
  </dataValidations>
  <pageMargins left="0.62992125984251968" right="0.62992125984251968" top="0.51181102362204722" bottom="0.31496062992125984" header="0.31496062992125984" footer="0.19685039370078741"/>
  <pageSetup paperSize="9" scale="70" fitToHeight="2" orientation="landscape" r:id="rId1"/>
  <rowBreaks count="1" manualBreakCount="1">
    <brk id="25"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EEDF2-5D65-4085-9455-CFD19AE34D92}">
  <sheetPr>
    <tabColor rgb="FF0070C0"/>
    <pageSetUpPr fitToPage="1"/>
  </sheetPr>
  <dimension ref="A1:Q54"/>
  <sheetViews>
    <sheetView showGridLines="0" view="pageBreakPreview" zoomScale="90" zoomScaleNormal="100" zoomScaleSheetLayoutView="90" workbookViewId="0"/>
  </sheetViews>
  <sheetFormatPr defaultColWidth="8.33203125" defaultRowHeight="13"/>
  <cols>
    <col min="1" max="1" width="8.75" style="1" customWidth="1"/>
    <col min="2" max="2" width="12.58203125" style="1" customWidth="1"/>
    <col min="3" max="15" width="10.75" style="1" customWidth="1"/>
    <col min="16" max="16" width="8.33203125" style="1" hidden="1" customWidth="1"/>
    <col min="17" max="17" width="8.33203125" style="1"/>
    <col min="18" max="18" width="9.75" style="1" bestFit="1" customWidth="1"/>
    <col min="19" max="16384" width="8.33203125" style="1"/>
  </cols>
  <sheetData>
    <row r="1" spans="1:17" ht="56.25" customHeight="1">
      <c r="H1" s="190" t="s">
        <v>173</v>
      </c>
      <c r="I1" s="196"/>
      <c r="O1" s="52" t="s">
        <v>174</v>
      </c>
    </row>
    <row r="2" spans="1:17" ht="32.25" customHeight="1" thickBot="1">
      <c r="A2" s="227" t="s">
        <v>0</v>
      </c>
      <c r="B2" s="227"/>
      <c r="C2" s="227"/>
      <c r="D2" s="227"/>
      <c r="E2" s="227"/>
      <c r="H2" s="179" t="s">
        <v>159</v>
      </c>
      <c r="K2" s="3"/>
      <c r="L2" s="3"/>
      <c r="M2" s="3"/>
      <c r="N2" s="3"/>
      <c r="O2" s="3"/>
      <c r="P2" s="3"/>
      <c r="Q2" s="3"/>
    </row>
    <row r="3" spans="1:17" ht="19.5" customHeight="1" thickBot="1">
      <c r="A3" s="4"/>
      <c r="B3" s="4"/>
      <c r="C3" s="5"/>
      <c r="M3" s="6"/>
      <c r="N3" s="7" t="s">
        <v>1</v>
      </c>
      <c r="O3" s="8" t="s">
        <v>2</v>
      </c>
    </row>
    <row r="4" spans="1:17" ht="39.65" customHeight="1" thickBot="1">
      <c r="A4" s="229" t="s">
        <v>3</v>
      </c>
      <c r="B4" s="229"/>
      <c r="C4" s="229"/>
      <c r="D4" s="229"/>
      <c r="E4" s="229"/>
      <c r="F4" s="229"/>
      <c r="G4" s="229"/>
      <c r="H4" s="229"/>
      <c r="I4" s="354" t="s">
        <v>175</v>
      </c>
      <c r="J4" s="354"/>
      <c r="K4" s="354"/>
      <c r="L4" s="354"/>
      <c r="M4" s="9"/>
      <c r="N4" s="164">
        <v>3</v>
      </c>
      <c r="O4" s="186">
        <v>-1</v>
      </c>
    </row>
    <row r="5" spans="1:17" ht="13.5" customHeight="1" thickBot="1">
      <c r="A5" s="12"/>
      <c r="B5" s="12"/>
      <c r="C5" s="12"/>
      <c r="D5" s="12"/>
      <c r="E5" s="12"/>
      <c r="F5" s="12"/>
      <c r="G5" s="12"/>
      <c r="H5" s="12"/>
      <c r="I5" s="13"/>
      <c r="J5" s="13"/>
      <c r="K5" s="13"/>
      <c r="L5" s="13"/>
      <c r="M5" s="9"/>
      <c r="N5" s="14"/>
    </row>
    <row r="6" spans="1:17" ht="35.15" customHeight="1" thickBot="1">
      <c r="A6" s="15"/>
      <c r="B6" s="166" t="s">
        <v>5</v>
      </c>
      <c r="C6" s="355" t="s">
        <v>133</v>
      </c>
      <c r="D6" s="355"/>
      <c r="E6" s="355"/>
      <c r="F6" s="356"/>
      <c r="G6" s="12"/>
      <c r="H6" s="233" t="s">
        <v>6</v>
      </c>
      <c r="I6" s="234"/>
      <c r="J6" s="382" t="s">
        <v>160</v>
      </c>
      <c r="K6" s="383"/>
      <c r="L6" s="383"/>
      <c r="M6" s="383"/>
      <c r="N6" s="383"/>
      <c r="O6" s="384"/>
    </row>
    <row r="7" spans="1:17" ht="35.15" customHeight="1">
      <c r="B7" s="167"/>
      <c r="C7" s="379"/>
      <c r="D7" s="379"/>
      <c r="E7" s="168"/>
      <c r="F7" s="169"/>
      <c r="G7" s="180"/>
      <c r="H7" s="239" t="s">
        <v>7</v>
      </c>
      <c r="I7" s="240"/>
      <c r="J7" s="361" t="s">
        <v>161</v>
      </c>
      <c r="K7" s="362"/>
      <c r="L7" s="363"/>
      <c r="M7" s="385" t="s">
        <v>8</v>
      </c>
      <c r="N7" s="386"/>
      <c r="O7" s="387"/>
    </row>
    <row r="8" spans="1:17" ht="35.15" customHeight="1">
      <c r="C8" s="247"/>
      <c r="D8" s="247"/>
      <c r="F8" s="18"/>
      <c r="G8" s="12"/>
      <c r="H8" s="248" t="s">
        <v>9</v>
      </c>
      <c r="I8" s="19" t="s">
        <v>10</v>
      </c>
      <c r="J8" s="367">
        <v>45748</v>
      </c>
      <c r="K8" s="368"/>
      <c r="L8" s="369"/>
      <c r="M8" s="388"/>
      <c r="N8" s="389"/>
      <c r="O8" s="390"/>
      <c r="P8" s="20">
        <f>(YEAR($J$9)-YEAR($J$8))*12+((MONTH($J$9)-MONTH($J$8))+1)</f>
        <v>9</v>
      </c>
    </row>
    <row r="9" spans="1:17" ht="35.15" customHeight="1" thickBot="1">
      <c r="G9" s="12"/>
      <c r="H9" s="249"/>
      <c r="I9" s="21" t="s">
        <v>12</v>
      </c>
      <c r="J9" s="391">
        <v>46022</v>
      </c>
      <c r="K9" s="392"/>
      <c r="L9" s="393"/>
      <c r="M9" s="373"/>
      <c r="N9" s="374"/>
      <c r="O9" s="375"/>
      <c r="P9" s="20">
        <f>ROUNDDOWN($B$17/P8,0)</f>
        <v>0</v>
      </c>
    </row>
    <row r="10" spans="1:17" ht="35.15" customHeight="1">
      <c r="A10" s="22" t="s">
        <v>13</v>
      </c>
      <c r="B10" s="22"/>
      <c r="C10" s="23" t="s">
        <v>14</v>
      </c>
      <c r="D10" s="261">
        <f>O22</f>
        <v>297000</v>
      </c>
      <c r="E10" s="262"/>
      <c r="F10" s="24" t="s">
        <v>15</v>
      </c>
      <c r="G10" s="12"/>
      <c r="K10" s="263"/>
      <c r="L10" s="263"/>
      <c r="M10" s="263"/>
      <c r="N10" s="263"/>
      <c r="O10" s="263"/>
    </row>
    <row r="11" spans="1:17" ht="14.15" customHeight="1">
      <c r="B11" s="25"/>
      <c r="C11" s="26"/>
      <c r="D11" s="26"/>
      <c r="E11" s="26"/>
      <c r="F11" s="26"/>
      <c r="G11" s="12"/>
    </row>
    <row r="12" spans="1:17" ht="14.5" thickBot="1">
      <c r="A12" s="22" t="s">
        <v>16</v>
      </c>
      <c r="B12" s="22"/>
      <c r="C12" s="6"/>
      <c r="D12" s="6"/>
      <c r="E12" s="6"/>
      <c r="F12" s="6"/>
      <c r="G12" s="6"/>
      <c r="H12" s="6"/>
      <c r="I12" s="27"/>
      <c r="J12" s="27"/>
      <c r="K12" s="27"/>
      <c r="L12" s="27"/>
      <c r="M12" s="27"/>
      <c r="N12" s="27"/>
      <c r="O12" s="27"/>
    </row>
    <row r="13" spans="1:17" ht="13.5" thickBot="1">
      <c r="A13" s="264" t="s">
        <v>17</v>
      </c>
      <c r="B13" s="265"/>
      <c r="C13" s="28" t="s">
        <v>18</v>
      </c>
      <c r="D13" s="28" t="s">
        <v>19</v>
      </c>
      <c r="E13" s="28" t="s">
        <v>20</v>
      </c>
      <c r="F13" s="28" t="s">
        <v>21</v>
      </c>
      <c r="G13" s="29" t="s">
        <v>22</v>
      </c>
      <c r="H13" s="28" t="s">
        <v>23</v>
      </c>
      <c r="I13" s="28" t="s">
        <v>24</v>
      </c>
      <c r="J13" s="28" t="s">
        <v>25</v>
      </c>
      <c r="K13" s="28" t="s">
        <v>26</v>
      </c>
      <c r="L13" s="30" t="s">
        <v>27</v>
      </c>
      <c r="M13" s="28" t="s">
        <v>28</v>
      </c>
      <c r="N13" s="29" t="s">
        <v>29</v>
      </c>
      <c r="O13" s="7" t="s">
        <v>30</v>
      </c>
    </row>
    <row r="14" spans="1:17" ht="38.15" customHeight="1">
      <c r="A14" s="266" t="s">
        <v>31</v>
      </c>
      <c r="B14" s="267"/>
      <c r="C14" s="171">
        <v>62000</v>
      </c>
      <c r="D14" s="171">
        <v>62000</v>
      </c>
      <c r="E14" s="171">
        <v>62000</v>
      </c>
      <c r="F14" s="171">
        <v>62000</v>
      </c>
      <c r="G14" s="171">
        <v>62000</v>
      </c>
      <c r="H14" s="171">
        <v>62000</v>
      </c>
      <c r="I14" s="171">
        <v>62000</v>
      </c>
      <c r="J14" s="171">
        <v>62000</v>
      </c>
      <c r="K14" s="171">
        <v>62000</v>
      </c>
      <c r="L14" s="170"/>
      <c r="M14" s="170"/>
      <c r="N14" s="170"/>
      <c r="O14" s="32">
        <f>SUM(C14:N14)</f>
        <v>558000</v>
      </c>
    </row>
    <row r="15" spans="1:17" ht="38.15" customHeight="1">
      <c r="A15" s="268" t="s">
        <v>32</v>
      </c>
      <c r="B15" s="269"/>
      <c r="C15" s="173">
        <v>4000</v>
      </c>
      <c r="D15" s="173">
        <v>4000</v>
      </c>
      <c r="E15" s="173">
        <v>4000</v>
      </c>
      <c r="F15" s="173">
        <v>4000</v>
      </c>
      <c r="G15" s="173">
        <v>4000</v>
      </c>
      <c r="H15" s="173">
        <v>4000</v>
      </c>
      <c r="I15" s="173">
        <v>4000</v>
      </c>
      <c r="J15" s="173">
        <v>4000</v>
      </c>
      <c r="K15" s="173">
        <v>4000</v>
      </c>
      <c r="L15" s="172"/>
      <c r="M15" s="172"/>
      <c r="N15" s="172"/>
      <c r="O15" s="34">
        <f>SUM(C15:N15)</f>
        <v>36000</v>
      </c>
    </row>
    <row r="16" spans="1:17" ht="13.5" thickBot="1">
      <c r="A16" s="268" t="s">
        <v>33</v>
      </c>
      <c r="B16" s="274"/>
      <c r="C16" s="272" t="str">
        <f>IF($B$17="","",IF(AND($J$8&lt;=DATE(2024,4,30),$J$9&gt;=DATE(2024,4,1)),$P$9,""))</f>
        <v/>
      </c>
      <c r="D16" s="272" t="str">
        <f>IF($B$17="","",IF(AND($J$8&lt;=DATE(2024,5,31),$J$9&gt;=DATE(2024,5,1)),$P$9,""))</f>
        <v/>
      </c>
      <c r="E16" s="272" t="str">
        <f>IF($B$17="","",IF(AND($J$8&lt;=DATE(2024,6,30),$J$9&gt;=DATE(2024,6,1)),$P$9,""))</f>
        <v/>
      </c>
      <c r="F16" s="272" t="str">
        <f>IF($B$17="","",IF(AND($J$8&lt;=DATE(2024,7,31),$J$9&gt;=DATE(2024,7,1)),$P$9,""))</f>
        <v/>
      </c>
      <c r="G16" s="272" t="str">
        <f>IF($B$17="","",IF(AND($J$8&lt;=DATE(2024,8,31),$J$9&gt;=DATE(2024,8,1)),$P$9,""))</f>
        <v/>
      </c>
      <c r="H16" s="272" t="str">
        <f>IF($B$17="","",IF(AND($J$8&lt;=DATE(2024,9,30),$J$9&gt;=DATE(2024,9,1)),$P$9,""))</f>
        <v/>
      </c>
      <c r="I16" s="272" t="str">
        <f>IF($B$17="","",IF(AND($J$8&lt;=DATE(2024,10,31),$J$9&gt;=DATE(2024,10,1)),$P$9,""))</f>
        <v/>
      </c>
      <c r="J16" s="272" t="str">
        <f>IF($B$17="","",IF(AND($J$8&lt;=DATE(2024,11,30),$J$9&gt;=DATE(2024,11,1)),$P$9,""))</f>
        <v/>
      </c>
      <c r="K16" s="272" t="str">
        <f>IF($B$17="","",IF(AND($J$8&lt;=DATE(2024,12,31),$J$9&gt;=DATE(2024,12,1)),$P$9,""))</f>
        <v/>
      </c>
      <c r="L16" s="272" t="str">
        <f>IF($B$17="","",IF(AND($J$8&lt;=DATE(2025,1,31),$J$9&gt;=DATE(2025,1,1)),$P$9,""))</f>
        <v/>
      </c>
      <c r="M16" s="272" t="str">
        <f>IF($B$17="","",IF(AND($J$8&lt;=DATE(2025,2,28),$J$9&gt;=DATE(2025,2,1)),$P$9,""))</f>
        <v/>
      </c>
      <c r="N16" s="272" t="str">
        <f>IF($B$17="","",IF(AND($J$8&lt;=DATE(2025,3,31),$J$9&gt;=DATE(2025,3,1)),$P$9,""))</f>
        <v/>
      </c>
      <c r="O16" s="275">
        <f>B17</f>
        <v>0</v>
      </c>
    </row>
    <row r="17" spans="1:17" ht="26.25" customHeight="1" thickBot="1">
      <c r="A17" s="35" t="s">
        <v>34</v>
      </c>
      <c r="B17" s="181"/>
      <c r="C17" s="273"/>
      <c r="D17" s="273"/>
      <c r="E17" s="273"/>
      <c r="F17" s="273"/>
      <c r="G17" s="273"/>
      <c r="H17" s="273"/>
      <c r="I17" s="273"/>
      <c r="J17" s="273"/>
      <c r="K17" s="273"/>
      <c r="L17" s="273"/>
      <c r="M17" s="273"/>
      <c r="N17" s="273"/>
      <c r="O17" s="276"/>
    </row>
    <row r="18" spans="1:17" ht="40.5" customHeight="1" thickBot="1">
      <c r="A18" s="277" t="s">
        <v>35</v>
      </c>
      <c r="B18" s="278"/>
      <c r="C18" s="37">
        <f t="shared" ref="C18:O18" si="0">SUM(C14:C17)</f>
        <v>66000</v>
      </c>
      <c r="D18" s="37">
        <f t="shared" si="0"/>
        <v>66000</v>
      </c>
      <c r="E18" s="37">
        <f t="shared" si="0"/>
        <v>66000</v>
      </c>
      <c r="F18" s="37">
        <f t="shared" si="0"/>
        <v>66000</v>
      </c>
      <c r="G18" s="38">
        <f t="shared" si="0"/>
        <v>66000</v>
      </c>
      <c r="H18" s="37">
        <f t="shared" si="0"/>
        <v>66000</v>
      </c>
      <c r="I18" s="37">
        <f t="shared" si="0"/>
        <v>66000</v>
      </c>
      <c r="J18" s="37">
        <f t="shared" si="0"/>
        <v>66000</v>
      </c>
      <c r="K18" s="37">
        <f t="shared" si="0"/>
        <v>66000</v>
      </c>
      <c r="L18" s="37">
        <f t="shared" si="0"/>
        <v>0</v>
      </c>
      <c r="M18" s="37">
        <f t="shared" si="0"/>
        <v>0</v>
      </c>
      <c r="N18" s="38">
        <f t="shared" si="0"/>
        <v>0</v>
      </c>
      <c r="O18" s="39">
        <f t="shared" si="0"/>
        <v>594000</v>
      </c>
    </row>
    <row r="19" spans="1:17" ht="32.15" customHeight="1">
      <c r="A19" s="266" t="s">
        <v>36</v>
      </c>
      <c r="B19" s="267"/>
      <c r="C19" s="170"/>
      <c r="D19" s="170"/>
      <c r="E19" s="170"/>
      <c r="F19" s="170"/>
      <c r="G19" s="170"/>
      <c r="H19" s="170"/>
      <c r="I19" s="170"/>
      <c r="J19" s="170"/>
      <c r="K19" s="170"/>
      <c r="L19" s="170"/>
      <c r="M19" s="170"/>
      <c r="N19" s="170"/>
      <c r="O19" s="32">
        <f>SUM(C19:N19)</f>
        <v>0</v>
      </c>
    </row>
    <row r="20" spans="1:17" ht="40.5" customHeight="1">
      <c r="A20" s="270" t="s">
        <v>37</v>
      </c>
      <c r="B20" s="271"/>
      <c r="C20" s="40">
        <f t="shared" ref="C20:N20" si="1">C18-C19</f>
        <v>66000</v>
      </c>
      <c r="D20" s="40">
        <f t="shared" si="1"/>
        <v>66000</v>
      </c>
      <c r="E20" s="40">
        <f t="shared" si="1"/>
        <v>66000</v>
      </c>
      <c r="F20" s="40">
        <f t="shared" si="1"/>
        <v>66000</v>
      </c>
      <c r="G20" s="41">
        <f t="shared" si="1"/>
        <v>66000</v>
      </c>
      <c r="H20" s="40">
        <f t="shared" si="1"/>
        <v>66000</v>
      </c>
      <c r="I20" s="40">
        <f t="shared" si="1"/>
        <v>66000</v>
      </c>
      <c r="J20" s="40">
        <f t="shared" si="1"/>
        <v>66000</v>
      </c>
      <c r="K20" s="40">
        <f t="shared" si="1"/>
        <v>66000</v>
      </c>
      <c r="L20" s="40">
        <f t="shared" si="1"/>
        <v>0</v>
      </c>
      <c r="M20" s="40">
        <f t="shared" si="1"/>
        <v>0</v>
      </c>
      <c r="N20" s="41">
        <f t="shared" si="1"/>
        <v>0</v>
      </c>
      <c r="O20" s="42" t="s">
        <v>38</v>
      </c>
    </row>
    <row r="21" spans="1:17" ht="40.5" customHeight="1" thickBot="1">
      <c r="A21" s="279" t="s">
        <v>39</v>
      </c>
      <c r="B21" s="280"/>
      <c r="C21" s="43">
        <f t="shared" ref="C21:N21" si="2">IF(C20&lt;82000,C20,82000)</f>
        <v>66000</v>
      </c>
      <c r="D21" s="43">
        <f t="shared" si="2"/>
        <v>66000</v>
      </c>
      <c r="E21" s="43">
        <f t="shared" si="2"/>
        <v>66000</v>
      </c>
      <c r="F21" s="43">
        <f t="shared" si="2"/>
        <v>66000</v>
      </c>
      <c r="G21" s="44">
        <f t="shared" si="2"/>
        <v>66000</v>
      </c>
      <c r="H21" s="43">
        <f t="shared" si="2"/>
        <v>66000</v>
      </c>
      <c r="I21" s="43">
        <f t="shared" si="2"/>
        <v>66000</v>
      </c>
      <c r="J21" s="43">
        <f t="shared" si="2"/>
        <v>66000</v>
      </c>
      <c r="K21" s="43">
        <f t="shared" si="2"/>
        <v>66000</v>
      </c>
      <c r="L21" s="43">
        <f t="shared" si="2"/>
        <v>0</v>
      </c>
      <c r="M21" s="43">
        <f t="shared" si="2"/>
        <v>0</v>
      </c>
      <c r="N21" s="45">
        <f t="shared" si="2"/>
        <v>0</v>
      </c>
      <c r="O21" s="46" t="s">
        <v>38</v>
      </c>
    </row>
    <row r="22" spans="1:17" ht="40.5" customHeight="1" thickTop="1" thickBot="1">
      <c r="A22" s="281" t="s">
        <v>40</v>
      </c>
      <c r="B22" s="282"/>
      <c r="C22" s="47">
        <v>33000</v>
      </c>
      <c r="D22" s="47">
        <v>33000</v>
      </c>
      <c r="E22" s="47">
        <v>33000</v>
      </c>
      <c r="F22" s="47">
        <v>33000</v>
      </c>
      <c r="G22" s="47">
        <v>33000</v>
      </c>
      <c r="H22" s="47">
        <v>33000</v>
      </c>
      <c r="I22" s="47">
        <v>33000</v>
      </c>
      <c r="J22" s="47">
        <v>33000</v>
      </c>
      <c r="K22" s="47">
        <v>33000</v>
      </c>
      <c r="L22" s="47">
        <f t="shared" ref="L22:N22" si="3">ROUNDDOWN(L21*7/8,-3)</f>
        <v>0</v>
      </c>
      <c r="M22" s="47">
        <f t="shared" si="3"/>
        <v>0</v>
      </c>
      <c r="N22" s="48">
        <f t="shared" si="3"/>
        <v>0</v>
      </c>
      <c r="O22" s="49">
        <f>SUM(C22:N22)</f>
        <v>297000</v>
      </c>
    </row>
    <row r="23" spans="1:17" ht="43" customHeight="1" thickBot="1">
      <c r="A23" s="50" t="s">
        <v>41</v>
      </c>
      <c r="B23" s="410" t="s">
        <v>176</v>
      </c>
      <c r="C23" s="410"/>
      <c r="D23" s="410"/>
      <c r="E23" s="410"/>
      <c r="F23" s="410"/>
      <c r="G23" s="410"/>
      <c r="H23" s="410"/>
      <c r="I23" s="410"/>
      <c r="J23" s="410"/>
      <c r="K23" s="410"/>
      <c r="L23" s="410"/>
      <c r="M23" s="410"/>
      <c r="N23" s="410"/>
      <c r="O23" s="411"/>
    </row>
    <row r="24" spans="1:17" ht="29.25" customHeight="1">
      <c r="A24" s="175" t="s">
        <v>42</v>
      </c>
      <c r="B24" s="193"/>
      <c r="C24" s="193"/>
      <c r="D24" s="193"/>
      <c r="E24" s="193"/>
      <c r="F24" s="193"/>
      <c r="G24" s="193"/>
      <c r="H24" s="193"/>
      <c r="I24" s="193"/>
      <c r="J24" s="193"/>
      <c r="K24" s="193"/>
      <c r="L24" s="193"/>
      <c r="M24" s="193"/>
      <c r="N24" s="193"/>
      <c r="O24" s="193"/>
    </row>
    <row r="25" spans="1:17" ht="32.25" customHeight="1" thickBot="1">
      <c r="A25" s="187"/>
      <c r="B25" s="194"/>
      <c r="C25" s="187"/>
      <c r="D25" s="187"/>
      <c r="E25" s="187"/>
      <c r="F25" s="187"/>
      <c r="G25" s="187"/>
      <c r="H25" s="187"/>
      <c r="I25" s="187"/>
      <c r="J25" s="187"/>
      <c r="K25" s="187"/>
      <c r="L25" s="187"/>
      <c r="M25" s="187"/>
      <c r="N25" s="195"/>
      <c r="O25" s="188" t="s">
        <v>137</v>
      </c>
    </row>
    <row r="26" spans="1:17" ht="59.25" customHeight="1" thickTop="1">
      <c r="O26" s="52"/>
    </row>
    <row r="27" spans="1:17" ht="24.75" customHeight="1">
      <c r="H27" s="190" t="s">
        <v>163</v>
      </c>
      <c r="I27" s="196"/>
      <c r="O27" s="52" t="s">
        <v>174</v>
      </c>
    </row>
    <row r="28" spans="1:17" ht="27" customHeight="1" thickBot="1">
      <c r="A28" s="227" t="s">
        <v>0</v>
      </c>
      <c r="B28" s="227"/>
      <c r="C28" s="227"/>
      <c r="D28" s="227"/>
      <c r="E28" s="227"/>
      <c r="H28" s="197" t="s">
        <v>159</v>
      </c>
      <c r="K28" s="3"/>
      <c r="L28" s="3"/>
      <c r="M28" s="3"/>
      <c r="N28" s="3"/>
      <c r="O28" s="3"/>
      <c r="P28" s="3"/>
      <c r="Q28" s="3"/>
    </row>
    <row r="29" spans="1:17" ht="19.5" customHeight="1" thickBot="1">
      <c r="A29" s="4"/>
      <c r="B29" s="4"/>
      <c r="C29" s="5"/>
      <c r="M29" s="6"/>
      <c r="N29" s="7" t="s">
        <v>1</v>
      </c>
      <c r="O29" s="8" t="s">
        <v>2</v>
      </c>
    </row>
    <row r="30" spans="1:17" ht="39.65" customHeight="1" thickBot="1">
      <c r="A30" s="229" t="s">
        <v>3</v>
      </c>
      <c r="B30" s="229"/>
      <c r="C30" s="229"/>
      <c r="D30" s="229"/>
      <c r="E30" s="229"/>
      <c r="F30" s="229"/>
      <c r="G30" s="229"/>
      <c r="H30" s="229"/>
      <c r="I30" s="354" t="s">
        <v>175</v>
      </c>
      <c r="J30" s="354"/>
      <c r="K30" s="354"/>
      <c r="L30" s="354"/>
      <c r="M30" s="9"/>
      <c r="N30" s="164">
        <v>3</v>
      </c>
      <c r="O30" s="186">
        <v>-2</v>
      </c>
    </row>
    <row r="31" spans="1:17" ht="13.5" customHeight="1" thickBot="1">
      <c r="A31" s="12"/>
      <c r="B31" s="12"/>
      <c r="C31" s="12"/>
      <c r="D31" s="12"/>
      <c r="E31" s="12"/>
      <c r="F31" s="12"/>
      <c r="G31" s="12"/>
      <c r="H31" s="12"/>
      <c r="I31" s="13"/>
      <c r="J31" s="13"/>
      <c r="K31" s="13"/>
      <c r="L31" s="13"/>
      <c r="M31" s="9"/>
      <c r="N31" s="14"/>
    </row>
    <row r="32" spans="1:17" ht="35.15" customHeight="1" thickBot="1">
      <c r="A32" s="15"/>
      <c r="B32" s="166" t="s">
        <v>5</v>
      </c>
      <c r="C32" s="355" t="s">
        <v>133</v>
      </c>
      <c r="D32" s="355"/>
      <c r="E32" s="355"/>
      <c r="F32" s="356"/>
      <c r="G32" s="12"/>
      <c r="H32" s="233" t="s">
        <v>6</v>
      </c>
      <c r="I32" s="234"/>
      <c r="J32" s="425" t="s">
        <v>177</v>
      </c>
      <c r="K32" s="426"/>
      <c r="L32" s="426"/>
      <c r="M32" s="426"/>
      <c r="N32" s="426"/>
      <c r="O32" s="427"/>
    </row>
    <row r="33" spans="1:16" ht="35.15" customHeight="1">
      <c r="B33" s="167"/>
      <c r="C33" s="379"/>
      <c r="D33" s="379"/>
      <c r="E33" s="201"/>
      <c r="F33" s="169"/>
      <c r="G33" s="180"/>
      <c r="H33" s="239" t="s">
        <v>7</v>
      </c>
      <c r="I33" s="240"/>
      <c r="J33" s="361" t="s">
        <v>166</v>
      </c>
      <c r="K33" s="362"/>
      <c r="L33" s="363"/>
      <c r="M33" s="385" t="s">
        <v>8</v>
      </c>
      <c r="N33" s="386"/>
      <c r="O33" s="387"/>
    </row>
    <row r="34" spans="1:16" ht="35.15" customHeight="1">
      <c r="C34" s="247"/>
      <c r="D34" s="247"/>
      <c r="F34" s="18"/>
      <c r="G34" s="12"/>
      <c r="H34" s="248" t="s">
        <v>9</v>
      </c>
      <c r="I34" s="19" t="s">
        <v>10</v>
      </c>
      <c r="J34" s="428">
        <v>46054</v>
      </c>
      <c r="K34" s="429"/>
      <c r="L34" s="430"/>
      <c r="M34" s="388"/>
      <c r="N34" s="389"/>
      <c r="O34" s="390"/>
      <c r="P34" s="20">
        <f>(YEAR($J$9)-YEAR($J$8))*12+((MONTH($J$9)-MONTH($J$8))+1)</f>
        <v>9</v>
      </c>
    </row>
    <row r="35" spans="1:16" ht="35.15" customHeight="1" thickBot="1">
      <c r="G35" s="12"/>
      <c r="H35" s="249"/>
      <c r="I35" s="21" t="s">
        <v>12</v>
      </c>
      <c r="J35" s="367">
        <v>46112</v>
      </c>
      <c r="K35" s="368"/>
      <c r="L35" s="369"/>
      <c r="M35" s="373"/>
      <c r="N35" s="374"/>
      <c r="O35" s="375"/>
      <c r="P35" s="20">
        <f>ROUNDDOWN($B$17/P34,0)</f>
        <v>0</v>
      </c>
    </row>
    <row r="36" spans="1:16" ht="35.15" customHeight="1">
      <c r="A36" s="22" t="s">
        <v>13</v>
      </c>
      <c r="B36" s="22"/>
      <c r="C36" s="23" t="s">
        <v>14</v>
      </c>
      <c r="D36" s="261">
        <f>O48</f>
        <v>82000</v>
      </c>
      <c r="E36" s="262"/>
      <c r="F36" s="24" t="s">
        <v>15</v>
      </c>
      <c r="G36" s="12"/>
      <c r="K36" s="263"/>
      <c r="L36" s="263"/>
      <c r="M36" s="263"/>
      <c r="N36" s="263"/>
      <c r="O36" s="263"/>
    </row>
    <row r="37" spans="1:16" ht="14.15" customHeight="1">
      <c r="B37" s="25"/>
      <c r="C37" s="26"/>
      <c r="D37" s="26"/>
      <c r="E37" s="26"/>
      <c r="F37" s="26"/>
      <c r="G37" s="12"/>
    </row>
    <row r="38" spans="1:16" ht="14.5" thickBot="1">
      <c r="A38" s="22" t="s">
        <v>16</v>
      </c>
      <c r="B38" s="22"/>
      <c r="C38" s="6"/>
      <c r="D38" s="6"/>
      <c r="E38" s="6"/>
      <c r="F38" s="6"/>
      <c r="G38" s="6"/>
      <c r="H38" s="6"/>
      <c r="I38" s="27"/>
      <c r="J38" s="27"/>
      <c r="K38" s="27"/>
      <c r="L38" s="27"/>
      <c r="M38" s="27"/>
      <c r="N38" s="27"/>
      <c r="O38" s="27"/>
    </row>
    <row r="39" spans="1:16" ht="13.5" thickBot="1">
      <c r="A39" s="264" t="s">
        <v>17</v>
      </c>
      <c r="B39" s="265"/>
      <c r="C39" s="28" t="s">
        <v>18</v>
      </c>
      <c r="D39" s="28" t="s">
        <v>19</v>
      </c>
      <c r="E39" s="28" t="s">
        <v>20</v>
      </c>
      <c r="F39" s="28" t="s">
        <v>21</v>
      </c>
      <c r="G39" s="29" t="s">
        <v>22</v>
      </c>
      <c r="H39" s="28" t="s">
        <v>23</v>
      </c>
      <c r="I39" s="28" t="s">
        <v>24</v>
      </c>
      <c r="J39" s="28" t="s">
        <v>25</v>
      </c>
      <c r="K39" s="28" t="s">
        <v>26</v>
      </c>
      <c r="L39" s="30" t="s">
        <v>27</v>
      </c>
      <c r="M39" s="28" t="s">
        <v>28</v>
      </c>
      <c r="N39" s="29" t="s">
        <v>29</v>
      </c>
      <c r="O39" s="7" t="s">
        <v>30</v>
      </c>
    </row>
    <row r="40" spans="1:16" ht="38.15" customHeight="1">
      <c r="A40" s="266" t="s">
        <v>31</v>
      </c>
      <c r="B40" s="267"/>
      <c r="C40" s="170"/>
      <c r="D40" s="170"/>
      <c r="E40" s="170"/>
      <c r="F40" s="202"/>
      <c r="G40" s="202"/>
      <c r="H40" s="202"/>
      <c r="I40" s="202"/>
      <c r="J40" s="202"/>
      <c r="K40" s="202"/>
      <c r="L40" s="202"/>
      <c r="M40" s="202">
        <v>78000</v>
      </c>
      <c r="N40" s="202">
        <v>78000</v>
      </c>
      <c r="O40" s="32">
        <f>SUM(C40:N40)</f>
        <v>156000</v>
      </c>
    </row>
    <row r="41" spans="1:16" ht="38.15" customHeight="1">
      <c r="A41" s="268" t="s">
        <v>32</v>
      </c>
      <c r="B41" s="269"/>
      <c r="C41" s="172"/>
      <c r="D41" s="172"/>
      <c r="E41" s="172"/>
      <c r="F41" s="203"/>
      <c r="G41" s="203"/>
      <c r="H41" s="203"/>
      <c r="I41" s="203"/>
      <c r="J41" s="203"/>
      <c r="K41" s="203"/>
      <c r="L41" s="203"/>
      <c r="M41" s="203">
        <v>5000</v>
      </c>
      <c r="N41" s="203">
        <v>5000</v>
      </c>
      <c r="O41" s="34">
        <f>SUM(C41:N41)</f>
        <v>10000</v>
      </c>
    </row>
    <row r="42" spans="1:16" ht="13.5" thickBot="1">
      <c r="A42" s="268" t="s">
        <v>33</v>
      </c>
      <c r="B42" s="274"/>
      <c r="C42" s="272" t="str">
        <f>IF($B$17="","",IF(AND($J$8&lt;=DATE(2024,4,30),$J$9&gt;=DATE(2024,4,1)),$P$9,""))</f>
        <v/>
      </c>
      <c r="D42" s="272" t="str">
        <f>IF($B$17="","",IF(AND($J$8&lt;=DATE(2024,5,31),$J$9&gt;=DATE(2024,5,1)),$P$9,""))</f>
        <v/>
      </c>
      <c r="E42" s="272" t="str">
        <f>IF($B$17="","",IF(AND($J$8&lt;=DATE(2024,6,30),$J$9&gt;=DATE(2024,6,1)),$P$9,""))</f>
        <v/>
      </c>
      <c r="F42" s="272"/>
      <c r="G42" s="272"/>
      <c r="H42" s="272"/>
      <c r="I42" s="272"/>
      <c r="J42" s="272"/>
      <c r="K42" s="272"/>
      <c r="L42" s="272"/>
      <c r="M42" s="272">
        <v>10833</v>
      </c>
      <c r="N42" s="272">
        <v>10833</v>
      </c>
      <c r="O42" s="275">
        <f>B43</f>
        <v>78000</v>
      </c>
    </row>
    <row r="43" spans="1:16" ht="26.25" customHeight="1" thickBot="1">
      <c r="A43" s="35" t="s">
        <v>34</v>
      </c>
      <c r="B43" s="174">
        <v>78000</v>
      </c>
      <c r="C43" s="273"/>
      <c r="D43" s="273"/>
      <c r="E43" s="273"/>
      <c r="F43" s="273"/>
      <c r="G43" s="273"/>
      <c r="H43" s="273"/>
      <c r="I43" s="273"/>
      <c r="J43" s="273"/>
      <c r="K43" s="273"/>
      <c r="L43" s="273"/>
      <c r="M43" s="273"/>
      <c r="N43" s="273"/>
      <c r="O43" s="276"/>
    </row>
    <row r="44" spans="1:16" ht="40.5" customHeight="1" thickBot="1">
      <c r="A44" s="277" t="s">
        <v>35</v>
      </c>
      <c r="B44" s="278"/>
      <c r="C44" s="37">
        <f t="shared" ref="C44:O44" si="4">SUM(C40:C43)</f>
        <v>0</v>
      </c>
      <c r="D44" s="37">
        <f t="shared" si="4"/>
        <v>0</v>
      </c>
      <c r="E44" s="37">
        <f t="shared" si="4"/>
        <v>0</v>
      </c>
      <c r="F44" s="37">
        <f t="shared" si="4"/>
        <v>0</v>
      </c>
      <c r="G44" s="38">
        <f t="shared" si="4"/>
        <v>0</v>
      </c>
      <c r="H44" s="37">
        <f t="shared" si="4"/>
        <v>0</v>
      </c>
      <c r="I44" s="37">
        <f t="shared" si="4"/>
        <v>0</v>
      </c>
      <c r="J44" s="37">
        <f t="shared" si="4"/>
        <v>0</v>
      </c>
      <c r="K44" s="37">
        <f t="shared" si="4"/>
        <v>0</v>
      </c>
      <c r="L44" s="37">
        <f t="shared" si="4"/>
        <v>0</v>
      </c>
      <c r="M44" s="37">
        <f t="shared" si="4"/>
        <v>93833</v>
      </c>
      <c r="N44" s="38">
        <f t="shared" si="4"/>
        <v>93833</v>
      </c>
      <c r="O44" s="39">
        <f t="shared" si="4"/>
        <v>244000</v>
      </c>
    </row>
    <row r="45" spans="1:16" ht="32.15" customHeight="1">
      <c r="A45" s="266" t="s">
        <v>36</v>
      </c>
      <c r="B45" s="267"/>
      <c r="C45" s="170"/>
      <c r="D45" s="170"/>
      <c r="E45" s="170"/>
      <c r="F45" s="170"/>
      <c r="G45" s="170"/>
      <c r="H45" s="170"/>
      <c r="I45" s="203"/>
      <c r="J45" s="203"/>
      <c r="K45" s="203"/>
      <c r="L45" s="203"/>
      <c r="M45" s="203"/>
      <c r="N45" s="203"/>
      <c r="O45" s="32">
        <f>SUM(C45:N45)</f>
        <v>0</v>
      </c>
    </row>
    <row r="46" spans="1:16" ht="40.5" customHeight="1">
      <c r="A46" s="270" t="s">
        <v>37</v>
      </c>
      <c r="B46" s="271"/>
      <c r="C46" s="40">
        <f t="shared" ref="C46:N46" si="5">C44-C45</f>
        <v>0</v>
      </c>
      <c r="D46" s="40">
        <f t="shared" si="5"/>
        <v>0</v>
      </c>
      <c r="E46" s="40">
        <f t="shared" si="5"/>
        <v>0</v>
      </c>
      <c r="F46" s="40">
        <f t="shared" si="5"/>
        <v>0</v>
      </c>
      <c r="G46" s="41">
        <f t="shared" si="5"/>
        <v>0</v>
      </c>
      <c r="H46" s="40">
        <f t="shared" si="5"/>
        <v>0</v>
      </c>
      <c r="I46" s="40">
        <f t="shared" si="5"/>
        <v>0</v>
      </c>
      <c r="J46" s="40">
        <f t="shared" si="5"/>
        <v>0</v>
      </c>
      <c r="K46" s="40">
        <f t="shared" si="5"/>
        <v>0</v>
      </c>
      <c r="L46" s="40">
        <f t="shared" si="5"/>
        <v>0</v>
      </c>
      <c r="M46" s="40">
        <f t="shared" si="5"/>
        <v>93833</v>
      </c>
      <c r="N46" s="41">
        <f t="shared" si="5"/>
        <v>93833</v>
      </c>
      <c r="O46" s="42" t="s">
        <v>38</v>
      </c>
    </row>
    <row r="47" spans="1:16" ht="40.5" customHeight="1" thickBot="1">
      <c r="A47" s="279" t="s">
        <v>39</v>
      </c>
      <c r="B47" s="280"/>
      <c r="C47" s="43">
        <f t="shared" ref="C47:N47" si="6">IF(C46&lt;82000,C46,82000)</f>
        <v>0</v>
      </c>
      <c r="D47" s="43">
        <f t="shared" si="6"/>
        <v>0</v>
      </c>
      <c r="E47" s="43">
        <f t="shared" si="6"/>
        <v>0</v>
      </c>
      <c r="F47" s="43">
        <f t="shared" si="6"/>
        <v>0</v>
      </c>
      <c r="G47" s="44">
        <f t="shared" si="6"/>
        <v>0</v>
      </c>
      <c r="H47" s="43">
        <f t="shared" si="6"/>
        <v>0</v>
      </c>
      <c r="I47" s="43">
        <f t="shared" si="6"/>
        <v>0</v>
      </c>
      <c r="J47" s="43">
        <f t="shared" si="6"/>
        <v>0</v>
      </c>
      <c r="K47" s="43">
        <f t="shared" si="6"/>
        <v>0</v>
      </c>
      <c r="L47" s="43">
        <f t="shared" si="6"/>
        <v>0</v>
      </c>
      <c r="M47" s="43">
        <f t="shared" si="6"/>
        <v>82000</v>
      </c>
      <c r="N47" s="45">
        <f t="shared" si="6"/>
        <v>82000</v>
      </c>
      <c r="O47" s="46" t="s">
        <v>38</v>
      </c>
    </row>
    <row r="48" spans="1:16" ht="40.5" customHeight="1" thickTop="1" thickBot="1">
      <c r="A48" s="281" t="s">
        <v>40</v>
      </c>
      <c r="B48" s="282"/>
      <c r="C48" s="47">
        <f t="shared" ref="C48:L48" si="7">ROUNDDOWN(C47*7/8,-3)</f>
        <v>0</v>
      </c>
      <c r="D48" s="47">
        <f t="shared" si="7"/>
        <v>0</v>
      </c>
      <c r="E48" s="47">
        <f t="shared" si="7"/>
        <v>0</v>
      </c>
      <c r="F48" s="47">
        <f t="shared" si="7"/>
        <v>0</v>
      </c>
      <c r="G48" s="48">
        <f t="shared" si="7"/>
        <v>0</v>
      </c>
      <c r="H48" s="47">
        <f t="shared" si="7"/>
        <v>0</v>
      </c>
      <c r="I48" s="47">
        <f t="shared" si="7"/>
        <v>0</v>
      </c>
      <c r="J48" s="47">
        <f t="shared" si="7"/>
        <v>0</v>
      </c>
      <c r="K48" s="47">
        <f t="shared" si="7"/>
        <v>0</v>
      </c>
      <c r="L48" s="47">
        <f t="shared" si="7"/>
        <v>0</v>
      </c>
      <c r="M48" s="47">
        <v>41000</v>
      </c>
      <c r="N48" s="47">
        <v>41000</v>
      </c>
      <c r="O48" s="49">
        <f>SUM(C48:N48)</f>
        <v>82000</v>
      </c>
    </row>
    <row r="49" spans="1:15" ht="43" customHeight="1" thickBot="1">
      <c r="A49" s="50" t="s">
        <v>41</v>
      </c>
      <c r="B49" s="380"/>
      <c r="C49" s="380"/>
      <c r="D49" s="380"/>
      <c r="E49" s="380"/>
      <c r="F49" s="380"/>
      <c r="G49" s="380"/>
      <c r="H49" s="380"/>
      <c r="I49" s="380"/>
      <c r="J49" s="380"/>
      <c r="K49" s="380"/>
      <c r="L49" s="380"/>
      <c r="M49" s="380"/>
      <c r="N49" s="380"/>
      <c r="O49" s="381"/>
    </row>
    <row r="50" spans="1:15">
      <c r="A50" s="1" t="s">
        <v>42</v>
      </c>
      <c r="B50" s="51"/>
      <c r="O50" s="2"/>
    </row>
    <row r="51" spans="1:15" ht="20.149999999999999" customHeight="1">
      <c r="O51" s="52" t="s">
        <v>155</v>
      </c>
    </row>
    <row r="53" spans="1:15" customFormat="1" ht="18">
      <c r="B53" s="98"/>
    </row>
    <row r="54" spans="1:15" customFormat="1" ht="18">
      <c r="A54" s="53"/>
      <c r="K54" s="1"/>
    </row>
  </sheetData>
  <sheetProtection sheet="1" objects="1" scenarios="1"/>
  <mergeCells count="80">
    <mergeCell ref="A45:B45"/>
    <mergeCell ref="A46:B46"/>
    <mergeCell ref="A47:B47"/>
    <mergeCell ref="A48:B48"/>
    <mergeCell ref="B49:O49"/>
    <mergeCell ref="K42:K43"/>
    <mergeCell ref="L42:L43"/>
    <mergeCell ref="M42:M43"/>
    <mergeCell ref="N42:N43"/>
    <mergeCell ref="O42:O43"/>
    <mergeCell ref="A44:B44"/>
    <mergeCell ref="E42:E43"/>
    <mergeCell ref="F42:F43"/>
    <mergeCell ref="G42:G43"/>
    <mergeCell ref="H42:H43"/>
    <mergeCell ref="I42:I43"/>
    <mergeCell ref="J42:J43"/>
    <mergeCell ref="A39:B39"/>
    <mergeCell ref="A40:B40"/>
    <mergeCell ref="A41:B41"/>
    <mergeCell ref="A42:B42"/>
    <mergeCell ref="C42:C43"/>
    <mergeCell ref="D42:D43"/>
    <mergeCell ref="D36:E36"/>
    <mergeCell ref="K36:O36"/>
    <mergeCell ref="C32:F32"/>
    <mergeCell ref="H32:I32"/>
    <mergeCell ref="J32:O32"/>
    <mergeCell ref="C33:D33"/>
    <mergeCell ref="H33:I33"/>
    <mergeCell ref="J33:L33"/>
    <mergeCell ref="M33:O33"/>
    <mergeCell ref="C34:D34"/>
    <mergeCell ref="H34:H35"/>
    <mergeCell ref="J34:L34"/>
    <mergeCell ref="M34:O35"/>
    <mergeCell ref="J35:L35"/>
    <mergeCell ref="A21:B21"/>
    <mergeCell ref="A22:B22"/>
    <mergeCell ref="B23:O23"/>
    <mergeCell ref="A28:E28"/>
    <mergeCell ref="A30:H30"/>
    <mergeCell ref="I30:L30"/>
    <mergeCell ref="M16:M17"/>
    <mergeCell ref="N16:N17"/>
    <mergeCell ref="O16:O17"/>
    <mergeCell ref="A18:B18"/>
    <mergeCell ref="A19:B19"/>
    <mergeCell ref="K16:K17"/>
    <mergeCell ref="L16:L17"/>
    <mergeCell ref="A20:B20"/>
    <mergeCell ref="G16:G17"/>
    <mergeCell ref="H16:H17"/>
    <mergeCell ref="I16:I17"/>
    <mergeCell ref="J16:J17"/>
    <mergeCell ref="A16:B16"/>
    <mergeCell ref="C16:C17"/>
    <mergeCell ref="D16:D17"/>
    <mergeCell ref="E16:E17"/>
    <mergeCell ref="F16:F17"/>
    <mergeCell ref="D10:E10"/>
    <mergeCell ref="K10:O10"/>
    <mergeCell ref="A13:B13"/>
    <mergeCell ref="A14:B14"/>
    <mergeCell ref="A15:B15"/>
    <mergeCell ref="C7:D7"/>
    <mergeCell ref="H7:I7"/>
    <mergeCell ref="J7:L7"/>
    <mergeCell ref="M7:O7"/>
    <mergeCell ref="C8:D8"/>
    <mergeCell ref="H8:H9"/>
    <mergeCell ref="J8:L8"/>
    <mergeCell ref="M8:O9"/>
    <mergeCell ref="J9:L9"/>
    <mergeCell ref="A2:E2"/>
    <mergeCell ref="A4:H4"/>
    <mergeCell ref="I4:L4"/>
    <mergeCell ref="C6:F6"/>
    <mergeCell ref="H6:I6"/>
    <mergeCell ref="J6:O6"/>
  </mergeCells>
  <phoneticPr fontId="3"/>
  <dataValidations count="5">
    <dataValidation type="list" allowBlank="1" showInputMessage="1" showErrorMessage="1" sqref="I30:L30 I4:L4" xr:uid="{4A027123-FA48-4411-8858-1949ED9C71ED}">
      <formula1>"交付申請書（宿舎別）,実績報告書（宿舎別）"</formula1>
    </dataValidation>
    <dataValidation allowBlank="1" showInputMessage="1" showErrorMessage="1" prompt="建物名 部屋番号まで入力してください。" sqref="J6:O6 J32:O32" xr:uid="{D3644EFF-A7C8-4B93-B4A8-37C4D6E640E7}"/>
    <dataValidation allowBlank="1" showInputMessage="1" showErrorMessage="1" prompt="1から20の数字を入力してください。" sqref="N4 N30" xr:uid="{9E103022-C615-47AE-91FC-C31B1E377A89}"/>
    <dataValidation allowBlank="1" showInputMessage="1" showErrorMessage="1" promptTitle="直接入力不可" prompt="クリーム色の網掛け部分は直接入力しないでください。" sqref="D10:E10 D36:E36" xr:uid="{1E5CDEC1-F1FC-4AE8-9583-31BF6FE0C74B}"/>
    <dataValidation type="date" errorStyle="warning" allowBlank="1" showInputMessage="1" showErrorMessage="1" errorTitle="年月日誤り" error="令和3年度内の日付を入力してください。" promptTitle="西暦で入力してください。" prompt="例：○○○○/○/○_x000a_年月日の区切りには / （スラッシュ）を使用してください。" sqref="J8:J9 J34:J35" xr:uid="{05F62134-08DE-4A28-BAF8-714329B9B0C1}">
      <formula1>44287</formula1>
      <formula2>44651</formula2>
    </dataValidation>
  </dataValidations>
  <printOptions horizontalCentered="1"/>
  <pageMargins left="0.70866141732283472" right="0.70866141732283472" top="0.74803149606299213" bottom="0.74803149606299213" header="0.31496062992125984" footer="0.31496062992125984"/>
  <pageSetup paperSize="9" scale="45" orientation="portrait" r:id="rId1"/>
  <headerFooter scaleWithDoc="0" alignWithMargins="0">
    <oddFooter>&amp;C&amp;"BIZ UDPゴシック,標準"&amp;14 17</oddFoot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DFE96-53FC-4515-898E-997DFBDD1499}">
  <sheetPr>
    <tabColor rgb="FF0070C0"/>
    <pageSetUpPr fitToPage="1"/>
  </sheetPr>
  <dimension ref="A1:Q27"/>
  <sheetViews>
    <sheetView showGridLines="0" view="pageBreakPreview" zoomScale="90" zoomScaleNormal="100" zoomScaleSheetLayoutView="90" workbookViewId="0"/>
  </sheetViews>
  <sheetFormatPr defaultColWidth="8.33203125" defaultRowHeight="13"/>
  <cols>
    <col min="1" max="1" width="8.75" style="1" customWidth="1"/>
    <col min="2" max="2" width="12.58203125" style="1" customWidth="1"/>
    <col min="3" max="15" width="10.75" style="1" customWidth="1"/>
    <col min="16" max="16" width="8.33203125" style="1" hidden="1" customWidth="1"/>
    <col min="17" max="17" width="8.33203125" style="1"/>
    <col min="18" max="18" width="9.75" style="1" bestFit="1" customWidth="1"/>
    <col min="19" max="16384" width="8.33203125" style="1"/>
  </cols>
  <sheetData>
    <row r="1" spans="1:17" ht="91.5" customHeight="1">
      <c r="H1" s="204" t="s">
        <v>178</v>
      </c>
    </row>
    <row r="2" spans="1:17" ht="22.5" customHeight="1">
      <c r="H2" s="205" t="s">
        <v>179</v>
      </c>
    </row>
    <row r="3" spans="1:17">
      <c r="O3" s="2" t="s">
        <v>174</v>
      </c>
    </row>
    <row r="4" spans="1:17" ht="20.25" customHeight="1" thickBot="1">
      <c r="A4" s="227" t="s">
        <v>0</v>
      </c>
      <c r="B4" s="227"/>
      <c r="C4" s="227"/>
      <c r="D4" s="227"/>
      <c r="E4" s="227"/>
      <c r="K4" s="228"/>
      <c r="L4" s="228"/>
      <c r="M4" s="228"/>
      <c r="N4" s="228"/>
      <c r="O4" s="228"/>
      <c r="P4" s="3"/>
      <c r="Q4" s="3"/>
    </row>
    <row r="5" spans="1:17" ht="19.5" customHeight="1" thickBot="1">
      <c r="A5" s="4"/>
      <c r="B5" s="4"/>
      <c r="C5" s="5"/>
      <c r="M5" s="6"/>
      <c r="N5" s="7" t="s">
        <v>1</v>
      </c>
      <c r="O5" s="8" t="s">
        <v>2</v>
      </c>
    </row>
    <row r="6" spans="1:17" ht="39.65" customHeight="1" thickBot="1">
      <c r="A6" s="229" t="s">
        <v>3</v>
      </c>
      <c r="B6" s="229"/>
      <c r="C6" s="229"/>
      <c r="D6" s="229"/>
      <c r="E6" s="229"/>
      <c r="F6" s="229"/>
      <c r="G6" s="229"/>
      <c r="H6" s="229"/>
      <c r="I6" s="354" t="s">
        <v>175</v>
      </c>
      <c r="J6" s="354"/>
      <c r="K6" s="354"/>
      <c r="L6" s="354"/>
      <c r="M6" s="9"/>
      <c r="N6" s="164">
        <v>4</v>
      </c>
      <c r="O6" s="165"/>
    </row>
    <row r="7" spans="1:17" ht="13.5" customHeight="1" thickBot="1">
      <c r="A7" s="12"/>
      <c r="B7" s="12"/>
      <c r="C7" s="12"/>
      <c r="D7" s="12"/>
      <c r="E7" s="12"/>
      <c r="F7" s="12"/>
      <c r="G7" s="12"/>
      <c r="H7" s="12"/>
      <c r="I7" s="13"/>
      <c r="J7" s="13"/>
      <c r="K7" s="13"/>
      <c r="L7" s="13"/>
      <c r="M7" s="9"/>
      <c r="N7" s="14"/>
    </row>
    <row r="8" spans="1:17" ht="35.15" customHeight="1" thickBot="1">
      <c r="A8" s="15"/>
      <c r="B8" s="166" t="s">
        <v>5</v>
      </c>
      <c r="C8" s="355" t="s">
        <v>133</v>
      </c>
      <c r="D8" s="355"/>
      <c r="E8" s="355"/>
      <c r="F8" s="356"/>
      <c r="G8" s="12"/>
      <c r="H8" s="233" t="s">
        <v>6</v>
      </c>
      <c r="I8" s="234"/>
      <c r="J8" s="431" t="s">
        <v>180</v>
      </c>
      <c r="K8" s="432"/>
      <c r="L8" s="432"/>
      <c r="M8" s="432"/>
      <c r="N8" s="432"/>
      <c r="O8" s="433"/>
    </row>
    <row r="9" spans="1:17" ht="35.15" customHeight="1">
      <c r="B9" s="167"/>
      <c r="C9" s="379"/>
      <c r="D9" s="379"/>
      <c r="E9" s="168"/>
      <c r="F9" s="169"/>
      <c r="G9" s="180"/>
      <c r="H9" s="239" t="s">
        <v>7</v>
      </c>
      <c r="I9" s="240"/>
      <c r="J9" s="434" t="s">
        <v>181</v>
      </c>
      <c r="K9" s="435"/>
      <c r="L9" s="436"/>
      <c r="M9" s="385" t="s">
        <v>8</v>
      </c>
      <c r="N9" s="386"/>
      <c r="O9" s="387"/>
    </row>
    <row r="10" spans="1:17" ht="35.15" customHeight="1">
      <c r="C10" s="247"/>
      <c r="D10" s="247"/>
      <c r="F10" s="18"/>
      <c r="G10" s="12"/>
      <c r="H10" s="248" t="s">
        <v>9</v>
      </c>
      <c r="I10" s="19" t="s">
        <v>10</v>
      </c>
      <c r="J10" s="428">
        <v>46054</v>
      </c>
      <c r="K10" s="429"/>
      <c r="L10" s="430"/>
      <c r="M10" s="394"/>
      <c r="N10" s="395"/>
      <c r="O10" s="396"/>
      <c r="P10" s="20">
        <f>(YEAR($J$11)-YEAR($J$10))*12+((MONTH($J$11)-MONTH($J$10))+1)</f>
        <v>2</v>
      </c>
    </row>
    <row r="11" spans="1:17" ht="35.15" customHeight="1" thickBot="1">
      <c r="G11" s="12"/>
      <c r="H11" s="249"/>
      <c r="I11" s="21" t="s">
        <v>12</v>
      </c>
      <c r="J11" s="376">
        <v>46112</v>
      </c>
      <c r="K11" s="377"/>
      <c r="L11" s="378"/>
      <c r="M11" s="397"/>
      <c r="N11" s="398"/>
      <c r="O11" s="399"/>
      <c r="P11" s="20">
        <f>ROUNDDOWN($B$19/P10,0)</f>
        <v>0</v>
      </c>
    </row>
    <row r="12" spans="1:17" ht="35.15" customHeight="1">
      <c r="A12" s="22" t="s">
        <v>13</v>
      </c>
      <c r="B12" s="22"/>
      <c r="C12" s="23" t="s">
        <v>14</v>
      </c>
      <c r="D12" s="261">
        <f>O24</f>
        <v>82000</v>
      </c>
      <c r="E12" s="262"/>
      <c r="F12" s="24" t="s">
        <v>15</v>
      </c>
      <c r="G12" s="12"/>
      <c r="K12" s="263"/>
      <c r="L12" s="263"/>
      <c r="M12" s="263"/>
      <c r="N12" s="263"/>
      <c r="O12" s="263"/>
    </row>
    <row r="13" spans="1:17" ht="14.15" customHeight="1">
      <c r="B13" s="25"/>
      <c r="C13" s="26"/>
      <c r="D13" s="26"/>
      <c r="E13" s="26"/>
      <c r="F13" s="26"/>
      <c r="G13" s="12"/>
    </row>
    <row r="14" spans="1:17" ht="14.5" thickBot="1">
      <c r="A14" s="22" t="s">
        <v>16</v>
      </c>
      <c r="B14" s="22"/>
      <c r="C14" s="6"/>
      <c r="D14" s="6"/>
      <c r="E14" s="6"/>
      <c r="F14" s="6"/>
      <c r="G14" s="6"/>
      <c r="H14" s="6"/>
      <c r="I14" s="27"/>
      <c r="J14" s="27"/>
      <c r="K14" s="27"/>
      <c r="L14" s="27"/>
      <c r="M14" s="27"/>
      <c r="N14" s="27"/>
      <c r="O14" s="27"/>
    </row>
    <row r="15" spans="1:17" ht="13.5" thickBot="1">
      <c r="A15" s="264" t="s">
        <v>17</v>
      </c>
      <c r="B15" s="265"/>
      <c r="C15" s="28" t="s">
        <v>18</v>
      </c>
      <c r="D15" s="28" t="s">
        <v>19</v>
      </c>
      <c r="E15" s="28" t="s">
        <v>20</v>
      </c>
      <c r="F15" s="28" t="s">
        <v>21</v>
      </c>
      <c r="G15" s="29" t="s">
        <v>22</v>
      </c>
      <c r="H15" s="28" t="s">
        <v>23</v>
      </c>
      <c r="I15" s="28" t="s">
        <v>24</v>
      </c>
      <c r="J15" s="28" t="s">
        <v>25</v>
      </c>
      <c r="K15" s="28" t="s">
        <v>26</v>
      </c>
      <c r="L15" s="30" t="s">
        <v>27</v>
      </c>
      <c r="M15" s="28" t="s">
        <v>28</v>
      </c>
      <c r="N15" s="29" t="s">
        <v>29</v>
      </c>
      <c r="O15" s="7" t="s">
        <v>30</v>
      </c>
    </row>
    <row r="16" spans="1:17" ht="38.15" customHeight="1">
      <c r="A16" s="266" t="s">
        <v>31</v>
      </c>
      <c r="B16" s="267"/>
      <c r="C16" s="170"/>
      <c r="D16" s="170"/>
      <c r="E16" s="170"/>
      <c r="F16" s="170"/>
      <c r="G16" s="170"/>
      <c r="H16" s="170"/>
      <c r="I16" s="170"/>
      <c r="J16" s="170"/>
      <c r="K16" s="170"/>
      <c r="L16" s="170"/>
      <c r="M16" s="206">
        <v>80000</v>
      </c>
      <c r="N16" s="206">
        <v>80000</v>
      </c>
      <c r="O16" s="32">
        <f>SUM(C16:N16)</f>
        <v>160000</v>
      </c>
    </row>
    <row r="17" spans="1:15" ht="38.15" customHeight="1">
      <c r="A17" s="268" t="s">
        <v>32</v>
      </c>
      <c r="B17" s="269"/>
      <c r="C17" s="172"/>
      <c r="D17" s="172"/>
      <c r="E17" s="172"/>
      <c r="F17" s="172"/>
      <c r="G17" s="172"/>
      <c r="H17" s="172"/>
      <c r="I17" s="172"/>
      <c r="J17" s="172"/>
      <c r="K17" s="172"/>
      <c r="L17" s="172"/>
      <c r="M17" s="207">
        <v>5000</v>
      </c>
      <c r="N17" s="207">
        <v>5000</v>
      </c>
      <c r="O17" s="34">
        <f>SUM(C17:N17)</f>
        <v>10000</v>
      </c>
    </row>
    <row r="18" spans="1:15" ht="13.5" thickBot="1">
      <c r="A18" s="268" t="s">
        <v>33</v>
      </c>
      <c r="B18" s="274"/>
      <c r="C18" s="272" t="str">
        <f>IF($B$19="","",IF(AND($J$10&lt;=DATE(2024,4,30),$J$11&gt;=DATE(2024,4,1)),$P$11,""))</f>
        <v/>
      </c>
      <c r="D18" s="272" t="str">
        <f>IF($B$19="","",IF(AND($J$10&lt;=DATE(2024,5,31),$J$11&gt;=DATE(2024,5,1)),$P$11,""))</f>
        <v/>
      </c>
      <c r="E18" s="272" t="str">
        <f>IF($B$19="","",IF(AND($J$10&lt;=DATE(2024,6,30),$J$11&gt;=DATE(2024,6,1)),$P$11,""))</f>
        <v/>
      </c>
      <c r="F18" s="272" t="str">
        <f>IF($B$19="","",IF(AND($J$10&lt;=DATE(2024,7,31),$J$11&gt;=DATE(2024,7,1)),$P$11,""))</f>
        <v/>
      </c>
      <c r="G18" s="272" t="str">
        <f>IF($B$19="","",IF(AND($J$10&lt;=DATE(2024,8,31),$J$11&gt;=DATE(2024,8,1)),$P$11,""))</f>
        <v/>
      </c>
      <c r="H18" s="272" t="str">
        <f>IF($B$19="","",IF(AND($J$10&lt;=DATE(2024,9,30),$J$11&gt;=DATE(2024,9,1)),$P$11,""))</f>
        <v/>
      </c>
      <c r="I18" s="272" t="str">
        <f>IF($B$19="","",IF(AND($J$10&lt;=DATE(2024,10,31),$J$11&gt;=DATE(2024,10,1)),$P$11,""))</f>
        <v/>
      </c>
      <c r="J18" s="272" t="str">
        <f>IF($B$19="","",IF(AND($J$10&lt;=DATE(2024,11,30),$J$11&gt;=DATE(2024,11,1)),$P$11,""))</f>
        <v/>
      </c>
      <c r="K18" s="272" t="str">
        <f>IF($B$19="","",IF(AND($J$10&lt;=DATE(2024,12,31),$J$11&gt;=DATE(2024,12,1)),$P$11,""))</f>
        <v/>
      </c>
      <c r="L18" s="272" t="str">
        <f>IF($B$19="","",IF(AND($J$10&lt;=DATE(2025,1,31),$J$11&gt;=DATE(2025,1,1)),$P$11,""))</f>
        <v/>
      </c>
      <c r="M18" s="272" t="str">
        <f>IF($B$19="","",IF(AND($J$10&lt;=DATE(2025,2,28),$J$11&gt;=DATE(2025,2,1)),$P$11,""))</f>
        <v/>
      </c>
      <c r="N18" s="272" t="str">
        <f>IF($B$19="","",IF(AND($J$10&lt;=DATE(2025,3,31),$J$11&gt;=DATE(2025,3,1)),$P$11,""))</f>
        <v/>
      </c>
      <c r="O18" s="275">
        <f>B19</f>
        <v>0</v>
      </c>
    </row>
    <row r="19" spans="1:15" ht="26.25" customHeight="1" thickBot="1">
      <c r="A19" s="35" t="s">
        <v>34</v>
      </c>
      <c r="B19" s="181"/>
      <c r="C19" s="273"/>
      <c r="D19" s="273"/>
      <c r="E19" s="273"/>
      <c r="F19" s="273"/>
      <c r="G19" s="273"/>
      <c r="H19" s="273"/>
      <c r="I19" s="273"/>
      <c r="J19" s="273"/>
      <c r="K19" s="273"/>
      <c r="L19" s="273"/>
      <c r="M19" s="273"/>
      <c r="N19" s="273"/>
      <c r="O19" s="276"/>
    </row>
    <row r="20" spans="1:15" ht="40.5" customHeight="1" thickBot="1">
      <c r="A20" s="277" t="s">
        <v>35</v>
      </c>
      <c r="B20" s="278"/>
      <c r="C20" s="37">
        <f t="shared" ref="C20:O20" si="0">SUM(C16:C19)</f>
        <v>0</v>
      </c>
      <c r="D20" s="37">
        <f t="shared" si="0"/>
        <v>0</v>
      </c>
      <c r="E20" s="37">
        <f t="shared" si="0"/>
        <v>0</v>
      </c>
      <c r="F20" s="37">
        <f t="shared" si="0"/>
        <v>0</v>
      </c>
      <c r="G20" s="38">
        <f t="shared" si="0"/>
        <v>0</v>
      </c>
      <c r="H20" s="37">
        <f t="shared" si="0"/>
        <v>0</v>
      </c>
      <c r="I20" s="37">
        <f t="shared" si="0"/>
        <v>0</v>
      </c>
      <c r="J20" s="37">
        <f t="shared" si="0"/>
        <v>0</v>
      </c>
      <c r="K20" s="37">
        <f t="shared" si="0"/>
        <v>0</v>
      </c>
      <c r="L20" s="37">
        <f t="shared" si="0"/>
        <v>0</v>
      </c>
      <c r="M20" s="37">
        <f t="shared" si="0"/>
        <v>85000</v>
      </c>
      <c r="N20" s="38">
        <f t="shared" si="0"/>
        <v>85000</v>
      </c>
      <c r="O20" s="39">
        <f t="shared" si="0"/>
        <v>170000</v>
      </c>
    </row>
    <row r="21" spans="1:15" ht="32.15" customHeight="1">
      <c r="A21" s="266" t="s">
        <v>36</v>
      </c>
      <c r="B21" s="267"/>
      <c r="C21" s="170"/>
      <c r="D21" s="170"/>
      <c r="E21" s="170"/>
      <c r="F21" s="170"/>
      <c r="G21" s="170"/>
      <c r="H21" s="170"/>
      <c r="I21" s="170"/>
      <c r="J21" s="170"/>
      <c r="K21" s="170"/>
      <c r="L21" s="170"/>
      <c r="M21" s="170"/>
      <c r="N21" s="170"/>
      <c r="O21" s="32">
        <f>SUM(C21:N21)</f>
        <v>0</v>
      </c>
    </row>
    <row r="22" spans="1:15" ht="40.5" customHeight="1">
      <c r="A22" s="270" t="s">
        <v>37</v>
      </c>
      <c r="B22" s="271"/>
      <c r="C22" s="40">
        <f t="shared" ref="C22:N22" si="1">C20-C21</f>
        <v>0</v>
      </c>
      <c r="D22" s="40">
        <f t="shared" si="1"/>
        <v>0</v>
      </c>
      <c r="E22" s="40">
        <f t="shared" si="1"/>
        <v>0</v>
      </c>
      <c r="F22" s="40">
        <f t="shared" si="1"/>
        <v>0</v>
      </c>
      <c r="G22" s="41">
        <f t="shared" si="1"/>
        <v>0</v>
      </c>
      <c r="H22" s="40">
        <f t="shared" si="1"/>
        <v>0</v>
      </c>
      <c r="I22" s="40">
        <f t="shared" si="1"/>
        <v>0</v>
      </c>
      <c r="J22" s="40">
        <f t="shared" si="1"/>
        <v>0</v>
      </c>
      <c r="K22" s="40">
        <f t="shared" si="1"/>
        <v>0</v>
      </c>
      <c r="L22" s="40">
        <f t="shared" si="1"/>
        <v>0</v>
      </c>
      <c r="M22" s="40">
        <f t="shared" si="1"/>
        <v>85000</v>
      </c>
      <c r="N22" s="41">
        <f t="shared" si="1"/>
        <v>85000</v>
      </c>
      <c r="O22" s="42" t="s">
        <v>38</v>
      </c>
    </row>
    <row r="23" spans="1:15" ht="40.5" customHeight="1" thickBot="1">
      <c r="A23" s="279" t="s">
        <v>39</v>
      </c>
      <c r="B23" s="280"/>
      <c r="C23" s="43">
        <f t="shared" ref="C23:N23" si="2">IF(C22&lt;82000,C22,82000)</f>
        <v>0</v>
      </c>
      <c r="D23" s="43">
        <f t="shared" si="2"/>
        <v>0</v>
      </c>
      <c r="E23" s="43">
        <f t="shared" si="2"/>
        <v>0</v>
      </c>
      <c r="F23" s="43">
        <f t="shared" si="2"/>
        <v>0</v>
      </c>
      <c r="G23" s="44">
        <f t="shared" si="2"/>
        <v>0</v>
      </c>
      <c r="H23" s="43">
        <f t="shared" si="2"/>
        <v>0</v>
      </c>
      <c r="I23" s="43">
        <f t="shared" si="2"/>
        <v>0</v>
      </c>
      <c r="J23" s="43">
        <f t="shared" si="2"/>
        <v>0</v>
      </c>
      <c r="K23" s="43">
        <f t="shared" si="2"/>
        <v>0</v>
      </c>
      <c r="L23" s="43">
        <f t="shared" si="2"/>
        <v>0</v>
      </c>
      <c r="M23" s="43">
        <f t="shared" si="2"/>
        <v>82000</v>
      </c>
      <c r="N23" s="45">
        <f t="shared" si="2"/>
        <v>82000</v>
      </c>
      <c r="O23" s="46" t="s">
        <v>38</v>
      </c>
    </row>
    <row r="24" spans="1:15" ht="40.5" customHeight="1" thickTop="1" thickBot="1">
      <c r="A24" s="281" t="s">
        <v>40</v>
      </c>
      <c r="B24" s="282"/>
      <c r="C24" s="47">
        <f t="shared" ref="C24:L24" si="3">ROUNDDOWN(C23*7/8,-3)</f>
        <v>0</v>
      </c>
      <c r="D24" s="47">
        <f t="shared" si="3"/>
        <v>0</v>
      </c>
      <c r="E24" s="47">
        <f t="shared" si="3"/>
        <v>0</v>
      </c>
      <c r="F24" s="47">
        <f t="shared" si="3"/>
        <v>0</v>
      </c>
      <c r="G24" s="48">
        <f t="shared" si="3"/>
        <v>0</v>
      </c>
      <c r="H24" s="47">
        <f t="shared" si="3"/>
        <v>0</v>
      </c>
      <c r="I24" s="47">
        <f t="shared" si="3"/>
        <v>0</v>
      </c>
      <c r="J24" s="47">
        <f t="shared" si="3"/>
        <v>0</v>
      </c>
      <c r="K24" s="47">
        <f t="shared" si="3"/>
        <v>0</v>
      </c>
      <c r="L24" s="47">
        <f t="shared" si="3"/>
        <v>0</v>
      </c>
      <c r="M24" s="47">
        <v>41000</v>
      </c>
      <c r="N24" s="47">
        <v>41000</v>
      </c>
      <c r="O24" s="49">
        <f>SUM(C24:N24)</f>
        <v>82000</v>
      </c>
    </row>
    <row r="25" spans="1:15" ht="43" customHeight="1" thickBot="1">
      <c r="A25" s="50" t="s">
        <v>41</v>
      </c>
      <c r="B25" s="380"/>
      <c r="C25" s="380"/>
      <c r="D25" s="380"/>
      <c r="E25" s="380"/>
      <c r="F25" s="380"/>
      <c r="G25" s="380"/>
      <c r="H25" s="380"/>
      <c r="I25" s="380"/>
      <c r="J25" s="380"/>
      <c r="K25" s="380"/>
      <c r="L25" s="380"/>
      <c r="M25" s="380"/>
      <c r="N25" s="380"/>
      <c r="O25" s="381"/>
    </row>
    <row r="26" spans="1:15">
      <c r="A26" s="1" t="s">
        <v>42</v>
      </c>
      <c r="B26" s="51"/>
      <c r="O26" s="2"/>
    </row>
    <row r="27" spans="1:15" ht="20.149999999999999" customHeight="1">
      <c r="O27" s="52" t="s">
        <v>137</v>
      </c>
    </row>
  </sheetData>
  <sheetProtection sheet="1" objects="1" scenarios="1"/>
  <mergeCells count="41">
    <mergeCell ref="A24:B24"/>
    <mergeCell ref="B25:O25"/>
    <mergeCell ref="M18:M19"/>
    <mergeCell ref="N18:N19"/>
    <mergeCell ref="O18:O19"/>
    <mergeCell ref="A20:B20"/>
    <mergeCell ref="A21:B21"/>
    <mergeCell ref="A22:B22"/>
    <mergeCell ref="G18:G19"/>
    <mergeCell ref="H18:H19"/>
    <mergeCell ref="I18:I19"/>
    <mergeCell ref="J18:J19"/>
    <mergeCell ref="K18:K19"/>
    <mergeCell ref="L18:L19"/>
    <mergeCell ref="A18:B18"/>
    <mergeCell ref="K12:O12"/>
    <mergeCell ref="A15:B15"/>
    <mergeCell ref="A16:B16"/>
    <mergeCell ref="A17:B17"/>
    <mergeCell ref="A23:B23"/>
    <mergeCell ref="C18:C19"/>
    <mergeCell ref="D18:D19"/>
    <mergeCell ref="E18:E19"/>
    <mergeCell ref="F18:F19"/>
    <mergeCell ref="C9:D9"/>
    <mergeCell ref="D12:E12"/>
    <mergeCell ref="H9:I9"/>
    <mergeCell ref="J9:L9"/>
    <mergeCell ref="M9:O9"/>
    <mergeCell ref="C10:D10"/>
    <mergeCell ref="H10:H11"/>
    <mergeCell ref="J10:L10"/>
    <mergeCell ref="M10:O11"/>
    <mergeCell ref="J11:L11"/>
    <mergeCell ref="A4:E4"/>
    <mergeCell ref="K4:O4"/>
    <mergeCell ref="A6:H6"/>
    <mergeCell ref="I6:L6"/>
    <mergeCell ref="C8:F8"/>
    <mergeCell ref="H8:I8"/>
    <mergeCell ref="J8:O8"/>
  </mergeCells>
  <phoneticPr fontId="3"/>
  <dataValidations count="5">
    <dataValidation type="list" allowBlank="1" showInputMessage="1" showErrorMessage="1" sqref="I6:L6" xr:uid="{E9B7ED9A-5639-492B-8652-8F9B5FE3C27C}">
      <formula1>"交付申請書（宿舎別）,実績報告書（宿舎別）"</formula1>
    </dataValidation>
    <dataValidation allowBlank="1" showInputMessage="1" showErrorMessage="1" prompt="1から20の数字を入力してください。" sqref="N6" xr:uid="{C32D8650-0D88-477A-A644-BE4074034679}"/>
    <dataValidation type="date" errorStyle="warning" allowBlank="1" showInputMessage="1" showErrorMessage="1" errorTitle="年月日誤り" error="令和3年度内の日付を入力してください。" promptTitle="西暦で入力してください。" prompt="例：○○○○/○/○_x000a_年月日の区切りには / （スラッシュ）を使用してください。" sqref="J10:J11" xr:uid="{402ABD2A-2A8C-4D5C-A614-5D1A837E2E3E}">
      <formula1>44287</formula1>
      <formula2>44651</formula2>
    </dataValidation>
    <dataValidation allowBlank="1" showInputMessage="1" showErrorMessage="1" prompt="建物名 部屋番号まで入力してください。" sqref="J8:O8" xr:uid="{0F439B62-2508-4273-BE98-BD02B83AD13D}"/>
    <dataValidation allowBlank="1" showInputMessage="1" showErrorMessage="1" promptTitle="直接入力不可" prompt="クリーム色の網掛け部分は直接入力しないでください。" sqref="D12:E12" xr:uid="{927DF86D-DA39-4C2E-BEF5-A3FC2D66936D}"/>
  </dataValidations>
  <printOptions horizontalCentered="1"/>
  <pageMargins left="0.70866141732283472" right="0.70866141732283472" top="0.74803149606299213" bottom="0.74803149606299213" header="0.31496062992125984" footer="0.31496062992125984"/>
  <pageSetup paperSize="9" scale="49" orientation="portrait" r:id="rId1"/>
  <headerFooter scaleWithDoc="0" alignWithMargins="0">
    <oddFooter>&amp;C&amp;"BIZ UDPゴシック,標準"&amp;14 １８</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73370-35AB-4F7A-BECB-8B793A893645}">
  <sheetPr>
    <tabColor theme="9" tint="0.39997558519241921"/>
    <pageSetUpPr fitToPage="1"/>
  </sheetPr>
  <dimension ref="A1:Q61"/>
  <sheetViews>
    <sheetView showGridLines="0" view="pageBreakPreview" topLeftCell="A26" zoomScale="85" zoomScaleNormal="100" zoomScaleSheetLayoutView="85" workbookViewId="0">
      <selection activeCell="A26" sqref="A26"/>
    </sheetView>
  </sheetViews>
  <sheetFormatPr defaultColWidth="8.25" defaultRowHeight="13"/>
  <cols>
    <col min="1" max="1" width="8.6640625" style="1" customWidth="1"/>
    <col min="2" max="2" width="12.5" style="1" customWidth="1"/>
    <col min="3" max="15" width="10.6640625" style="1" customWidth="1"/>
    <col min="16" max="16" width="8.25" style="1" hidden="1" customWidth="1"/>
    <col min="17" max="17" width="8.25" style="1"/>
    <col min="18" max="18" width="9.58203125" style="1" bestFit="1" customWidth="1"/>
    <col min="19" max="16384" width="8.25" style="1"/>
  </cols>
  <sheetData>
    <row r="1" spans="1:17" ht="34.5" hidden="1" customHeight="1"/>
    <row r="2" spans="1:17" hidden="1">
      <c r="O2" s="2" t="str">
        <f>IF(I5="事業計画書（宿舎別）","ア・様式1-3",IF(I5="交付申請書（宿舎別）","ア・第1号-3様式","ア・第4号-3様式"))</f>
        <v>ア・様式1-3</v>
      </c>
    </row>
    <row r="3" spans="1:17" ht="20.25" hidden="1" customHeight="1" thickBot="1">
      <c r="A3" s="227" t="s">
        <v>0</v>
      </c>
      <c r="B3" s="227"/>
      <c r="C3" s="227"/>
      <c r="D3" s="227"/>
      <c r="E3" s="227"/>
      <c r="K3" s="228"/>
      <c r="L3" s="228"/>
      <c r="M3" s="228"/>
      <c r="N3" s="228"/>
      <c r="O3" s="228"/>
      <c r="P3" s="3"/>
      <c r="Q3" s="3"/>
    </row>
    <row r="4" spans="1:17" ht="19.5" hidden="1" customHeight="1" thickBot="1">
      <c r="A4" s="4"/>
      <c r="B4" s="4"/>
      <c r="C4" s="5"/>
      <c r="M4" s="6"/>
      <c r="N4" s="7" t="s">
        <v>1</v>
      </c>
      <c r="O4" s="8" t="s">
        <v>2</v>
      </c>
    </row>
    <row r="5" spans="1:17" ht="39.65" hidden="1" customHeight="1" thickBot="1">
      <c r="A5" s="229" t="s">
        <v>182</v>
      </c>
      <c r="B5" s="229"/>
      <c r="C5" s="229"/>
      <c r="D5" s="229"/>
      <c r="E5" s="229"/>
      <c r="F5" s="229"/>
      <c r="G5" s="229"/>
      <c r="H5" s="229"/>
      <c r="I5" s="354" t="s">
        <v>183</v>
      </c>
      <c r="J5" s="354"/>
      <c r="K5" s="354"/>
      <c r="L5" s="354"/>
      <c r="M5" s="9"/>
      <c r="N5" s="164">
        <v>1</v>
      </c>
      <c r="O5" s="165"/>
    </row>
    <row r="6" spans="1:17" ht="13.5" hidden="1" customHeight="1" thickBot="1">
      <c r="A6" s="12"/>
      <c r="B6" s="12"/>
      <c r="C6" s="12"/>
      <c r="D6" s="12"/>
      <c r="E6" s="12"/>
      <c r="F6" s="12"/>
      <c r="G6" s="12"/>
      <c r="H6" s="12"/>
      <c r="I6" s="13"/>
      <c r="J6" s="13"/>
      <c r="K6" s="13"/>
      <c r="L6" s="13"/>
      <c r="M6" s="9"/>
      <c r="N6" s="14"/>
    </row>
    <row r="7" spans="1:17" ht="35.15" hidden="1" customHeight="1" thickBot="1">
      <c r="A7" s="15"/>
      <c r="B7" s="166" t="s">
        <v>184</v>
      </c>
      <c r="C7" s="437" t="s">
        <v>185</v>
      </c>
      <c r="D7" s="437"/>
      <c r="E7" s="437"/>
      <c r="F7" s="438"/>
      <c r="G7" s="12"/>
      <c r="H7" s="233" t="s">
        <v>6</v>
      </c>
      <c r="I7" s="234"/>
      <c r="J7" s="439" t="s">
        <v>134</v>
      </c>
      <c r="K7" s="440"/>
      <c r="L7" s="440"/>
      <c r="M7" s="440"/>
      <c r="N7" s="440"/>
      <c r="O7" s="441"/>
    </row>
    <row r="8" spans="1:17" ht="35.15" hidden="1" customHeight="1" thickBot="1">
      <c r="B8" s="209"/>
      <c r="C8" s="442" t="s">
        <v>186</v>
      </c>
      <c r="D8" s="443"/>
      <c r="E8" s="191">
        <v>3.5</v>
      </c>
      <c r="F8" s="210" t="s">
        <v>187</v>
      </c>
      <c r="G8" s="12"/>
      <c r="H8" s="239" t="s">
        <v>7</v>
      </c>
      <c r="I8" s="240"/>
      <c r="J8" s="444" t="s">
        <v>135</v>
      </c>
      <c r="K8" s="445"/>
      <c r="L8" s="446"/>
      <c r="M8" s="385" t="s">
        <v>8</v>
      </c>
      <c r="N8" s="386"/>
      <c r="O8" s="387"/>
    </row>
    <row r="9" spans="1:17" ht="35.15" hidden="1" customHeight="1">
      <c r="C9" s="379"/>
      <c r="D9" s="379"/>
      <c r="E9" s="167"/>
      <c r="F9" s="169"/>
      <c r="G9" s="12"/>
      <c r="H9" s="248" t="s">
        <v>9</v>
      </c>
      <c r="I9" s="19" t="s">
        <v>10</v>
      </c>
      <c r="J9" s="367">
        <v>45444</v>
      </c>
      <c r="K9" s="368"/>
      <c r="L9" s="369"/>
      <c r="M9" s="388"/>
      <c r="N9" s="389"/>
      <c r="O9" s="390"/>
      <c r="P9" s="20">
        <f>(YEAR($J$10)-YEAR($J$9))*12+((MONTH($J$10)-MONTH($J$9))+1)</f>
        <v>10</v>
      </c>
    </row>
    <row r="10" spans="1:17" ht="35.15" hidden="1" customHeight="1" thickBot="1">
      <c r="G10" s="12"/>
      <c r="H10" s="249"/>
      <c r="I10" s="21" t="s">
        <v>12</v>
      </c>
      <c r="J10" s="376">
        <v>45747</v>
      </c>
      <c r="K10" s="377"/>
      <c r="L10" s="378"/>
      <c r="M10" s="373"/>
      <c r="N10" s="374"/>
      <c r="O10" s="375"/>
      <c r="P10" s="20">
        <f>ROUNDDOWN($B$18/P9,0)</f>
        <v>8600</v>
      </c>
    </row>
    <row r="11" spans="1:17" ht="35.15" hidden="1" customHeight="1">
      <c r="A11" s="22" t="s">
        <v>13</v>
      </c>
      <c r="B11" s="22"/>
      <c r="C11" s="23" t="s">
        <v>14</v>
      </c>
      <c r="D11" s="261">
        <f>O23</f>
        <v>710000</v>
      </c>
      <c r="E11" s="262"/>
      <c r="F11" s="24" t="s">
        <v>15</v>
      </c>
      <c r="G11" s="12"/>
      <c r="K11" s="263"/>
      <c r="L11" s="263"/>
      <c r="M11" s="263"/>
      <c r="N11" s="263"/>
      <c r="O11" s="263"/>
    </row>
    <row r="12" spans="1:17" ht="14.15" hidden="1" customHeight="1">
      <c r="B12" s="25"/>
      <c r="C12" s="26"/>
      <c r="D12" s="26"/>
      <c r="E12" s="26"/>
      <c r="F12" s="26"/>
      <c r="G12" s="12"/>
    </row>
    <row r="13" spans="1:17" ht="14.5" hidden="1" thickBot="1">
      <c r="A13" s="22" t="s">
        <v>16</v>
      </c>
      <c r="B13" s="22"/>
      <c r="C13" s="6"/>
      <c r="D13" s="6"/>
      <c r="E13" s="6"/>
      <c r="F13" s="6"/>
      <c r="G13" s="6"/>
      <c r="H13" s="6"/>
      <c r="I13" s="27"/>
      <c r="J13" s="27"/>
      <c r="K13" s="27"/>
      <c r="L13" s="27"/>
      <c r="M13" s="27"/>
      <c r="N13" s="27"/>
      <c r="O13" s="27"/>
    </row>
    <row r="14" spans="1:17" ht="13.5" hidden="1" thickBot="1">
      <c r="A14" s="264" t="s">
        <v>17</v>
      </c>
      <c r="B14" s="265"/>
      <c r="C14" s="28" t="s">
        <v>18</v>
      </c>
      <c r="D14" s="28" t="s">
        <v>19</v>
      </c>
      <c r="E14" s="28" t="s">
        <v>20</v>
      </c>
      <c r="F14" s="28" t="s">
        <v>21</v>
      </c>
      <c r="G14" s="29" t="s">
        <v>22</v>
      </c>
      <c r="H14" s="28" t="s">
        <v>23</v>
      </c>
      <c r="I14" s="28" t="s">
        <v>24</v>
      </c>
      <c r="J14" s="28" t="s">
        <v>25</v>
      </c>
      <c r="K14" s="28" t="s">
        <v>26</v>
      </c>
      <c r="L14" s="30" t="s">
        <v>27</v>
      </c>
      <c r="M14" s="28" t="s">
        <v>28</v>
      </c>
      <c r="N14" s="29" t="s">
        <v>29</v>
      </c>
      <c r="O14" s="7" t="s">
        <v>30</v>
      </c>
    </row>
    <row r="15" spans="1:17" ht="38.15" hidden="1" customHeight="1">
      <c r="A15" s="266" t="s">
        <v>188</v>
      </c>
      <c r="B15" s="267"/>
      <c r="C15" s="170"/>
      <c r="D15" s="170"/>
      <c r="E15" s="171">
        <v>86000</v>
      </c>
      <c r="F15" s="171">
        <v>86000</v>
      </c>
      <c r="G15" s="171">
        <v>86000</v>
      </c>
      <c r="H15" s="171">
        <v>86000</v>
      </c>
      <c r="I15" s="171">
        <v>86000</v>
      </c>
      <c r="J15" s="171">
        <v>86000</v>
      </c>
      <c r="K15" s="171">
        <v>86000</v>
      </c>
      <c r="L15" s="171">
        <v>86000</v>
      </c>
      <c r="M15" s="171">
        <v>86000</v>
      </c>
      <c r="N15" s="171">
        <v>86000</v>
      </c>
      <c r="O15" s="32">
        <f>SUM(C15:N15)</f>
        <v>860000</v>
      </c>
    </row>
    <row r="16" spans="1:17" ht="38.15" hidden="1" customHeight="1">
      <c r="A16" s="268" t="s">
        <v>32</v>
      </c>
      <c r="B16" s="269"/>
      <c r="C16" s="172"/>
      <c r="D16" s="172"/>
      <c r="E16" s="173">
        <v>8000</v>
      </c>
      <c r="F16" s="173">
        <v>8000</v>
      </c>
      <c r="G16" s="173">
        <v>8000</v>
      </c>
      <c r="H16" s="173">
        <v>8000</v>
      </c>
      <c r="I16" s="173">
        <v>8000</v>
      </c>
      <c r="J16" s="173">
        <v>8000</v>
      </c>
      <c r="K16" s="173">
        <v>8000</v>
      </c>
      <c r="L16" s="173">
        <v>8000</v>
      </c>
      <c r="M16" s="173">
        <v>8000</v>
      </c>
      <c r="N16" s="173">
        <v>8000</v>
      </c>
      <c r="O16" s="34">
        <f>SUM(C16:N16)</f>
        <v>80000</v>
      </c>
    </row>
    <row r="17" spans="1:16" hidden="1">
      <c r="A17" s="268" t="s">
        <v>33</v>
      </c>
      <c r="B17" s="274"/>
      <c r="C17" s="272" t="str">
        <f>IF($B$18="","",IF(AND($J$9&lt;=DATE(2024,4,30),$J$10&gt;=DATE(2024,4,1)),$P$10,""))</f>
        <v/>
      </c>
      <c r="D17" s="272" t="str">
        <f>IF($B$18="","",IF(AND($J$9&lt;=DATE(2024,5,31),$J$10&gt;=DATE(2024,5,1)),$P$10,""))</f>
        <v/>
      </c>
      <c r="E17" s="272">
        <f>IF($B$18="","",IF(AND($J$9&lt;=DATE(2024,6,30),$J$10&gt;=DATE(2024,6,1)),$P$10,""))</f>
        <v>8600</v>
      </c>
      <c r="F17" s="272">
        <f>IF($B$18="","",IF(AND($J$9&lt;=DATE(2024,7,31),$J$10&gt;=DATE(2024,7,1)),$P$10,""))</f>
        <v>8600</v>
      </c>
      <c r="G17" s="272">
        <f>IF($B$18="","",IF(AND($J$9&lt;=DATE(2024,8,31),$J$10&gt;=DATE(2024,8,1)),$P$10,""))</f>
        <v>8600</v>
      </c>
      <c r="H17" s="272">
        <f>IF($B$18="","",IF(AND($J$9&lt;=DATE(2024,9,30),$J$10&gt;=DATE(2024,9,1)),$P$10,""))</f>
        <v>8600</v>
      </c>
      <c r="I17" s="272">
        <f>IF($B$18="","",IF(AND($J$9&lt;=DATE(2024,10,31),$J$10&gt;=DATE(2024,10,1)),$P$10,""))</f>
        <v>8600</v>
      </c>
      <c r="J17" s="272">
        <f>IF($B$18="","",IF(AND($J$9&lt;=DATE(2024,11,30),$J$10&gt;=DATE(2024,11,1)),$P$10,""))</f>
        <v>8600</v>
      </c>
      <c r="K17" s="272">
        <f>IF($B$18="","",IF(AND($J$9&lt;=DATE(2024,12,31),$J$10&gt;=DATE(2024,12,1)),$P$10,""))</f>
        <v>8600</v>
      </c>
      <c r="L17" s="272">
        <f>IF($B$18="","",IF(AND($J$9&lt;=DATE(2025,1,31),$J$10&gt;=DATE(2025,1,1)),$P$10,""))</f>
        <v>8600</v>
      </c>
      <c r="M17" s="272">
        <f>IF($B$18="","",IF(AND($J$9&lt;=DATE(2025,2,28),$J$10&gt;=DATE(2025,2,1)),$P$10,""))</f>
        <v>8600</v>
      </c>
      <c r="N17" s="272">
        <f>IF($B$18="","",IF(AND($J$9&lt;=DATE(2025,3,31),$J$10&gt;=DATE(2025,3,1)),$P$10,""))</f>
        <v>8600</v>
      </c>
      <c r="O17" s="275">
        <f>B18</f>
        <v>86000</v>
      </c>
    </row>
    <row r="18" spans="1:16" ht="26.25" hidden="1" customHeight="1" thickBot="1">
      <c r="A18" s="35" t="s">
        <v>34</v>
      </c>
      <c r="B18" s="174">
        <v>86000</v>
      </c>
      <c r="C18" s="273"/>
      <c r="D18" s="273"/>
      <c r="E18" s="273"/>
      <c r="F18" s="273"/>
      <c r="G18" s="273"/>
      <c r="H18" s="273"/>
      <c r="I18" s="273"/>
      <c r="J18" s="273"/>
      <c r="K18" s="273"/>
      <c r="L18" s="273"/>
      <c r="M18" s="273"/>
      <c r="N18" s="273"/>
      <c r="O18" s="276"/>
    </row>
    <row r="19" spans="1:16" ht="40.5" hidden="1" customHeight="1" thickBot="1">
      <c r="A19" s="277" t="s">
        <v>35</v>
      </c>
      <c r="B19" s="278"/>
      <c r="C19" s="37">
        <f t="shared" ref="C19:O19" si="0">SUM(C15:C18)</f>
        <v>0</v>
      </c>
      <c r="D19" s="37">
        <f t="shared" si="0"/>
        <v>0</v>
      </c>
      <c r="E19" s="37">
        <f t="shared" si="0"/>
        <v>102600</v>
      </c>
      <c r="F19" s="37">
        <f t="shared" si="0"/>
        <v>102600</v>
      </c>
      <c r="G19" s="38">
        <f t="shared" si="0"/>
        <v>102600</v>
      </c>
      <c r="H19" s="37">
        <f t="shared" si="0"/>
        <v>102600</v>
      </c>
      <c r="I19" s="37">
        <f t="shared" si="0"/>
        <v>102600</v>
      </c>
      <c r="J19" s="37">
        <f t="shared" si="0"/>
        <v>102600</v>
      </c>
      <c r="K19" s="37">
        <f t="shared" si="0"/>
        <v>102600</v>
      </c>
      <c r="L19" s="37">
        <f t="shared" si="0"/>
        <v>102600</v>
      </c>
      <c r="M19" s="37">
        <f t="shared" si="0"/>
        <v>102600</v>
      </c>
      <c r="N19" s="38">
        <f t="shared" si="0"/>
        <v>102600</v>
      </c>
      <c r="O19" s="39">
        <f t="shared" si="0"/>
        <v>1026000</v>
      </c>
    </row>
    <row r="20" spans="1:16" ht="32.15" hidden="1" customHeight="1">
      <c r="A20" s="266" t="s">
        <v>36</v>
      </c>
      <c r="B20" s="267"/>
      <c r="C20" s="170"/>
      <c r="D20" s="170"/>
      <c r="E20" s="171">
        <v>20000</v>
      </c>
      <c r="F20" s="171">
        <v>20000</v>
      </c>
      <c r="G20" s="171">
        <v>20000</v>
      </c>
      <c r="H20" s="171">
        <v>20000</v>
      </c>
      <c r="I20" s="171">
        <v>20000</v>
      </c>
      <c r="J20" s="171">
        <v>20000</v>
      </c>
      <c r="K20" s="171">
        <v>20000</v>
      </c>
      <c r="L20" s="171">
        <v>20000</v>
      </c>
      <c r="M20" s="171">
        <v>20000</v>
      </c>
      <c r="N20" s="171">
        <v>20000</v>
      </c>
      <c r="O20" s="32">
        <f>SUM(C20:N20)</f>
        <v>200000</v>
      </c>
    </row>
    <row r="21" spans="1:16" ht="40.5" hidden="1" customHeight="1">
      <c r="A21" s="270" t="s">
        <v>37</v>
      </c>
      <c r="B21" s="271"/>
      <c r="C21" s="40">
        <f t="shared" ref="C21:N21" si="1">C19-C20</f>
        <v>0</v>
      </c>
      <c r="D21" s="40">
        <f t="shared" si="1"/>
        <v>0</v>
      </c>
      <c r="E21" s="40">
        <f t="shared" si="1"/>
        <v>82600</v>
      </c>
      <c r="F21" s="40">
        <f t="shared" si="1"/>
        <v>82600</v>
      </c>
      <c r="G21" s="41">
        <f t="shared" si="1"/>
        <v>82600</v>
      </c>
      <c r="H21" s="40">
        <f t="shared" si="1"/>
        <v>82600</v>
      </c>
      <c r="I21" s="40">
        <f t="shared" si="1"/>
        <v>82600</v>
      </c>
      <c r="J21" s="40">
        <f t="shared" si="1"/>
        <v>82600</v>
      </c>
      <c r="K21" s="40">
        <f t="shared" si="1"/>
        <v>82600</v>
      </c>
      <c r="L21" s="40">
        <f t="shared" si="1"/>
        <v>82600</v>
      </c>
      <c r="M21" s="40">
        <f t="shared" si="1"/>
        <v>82600</v>
      </c>
      <c r="N21" s="41">
        <f t="shared" si="1"/>
        <v>82600</v>
      </c>
      <c r="O21" s="42" t="s">
        <v>38</v>
      </c>
    </row>
    <row r="22" spans="1:16" ht="40.5" hidden="1" customHeight="1" thickBot="1">
      <c r="A22" s="279" t="s">
        <v>39</v>
      </c>
      <c r="B22" s="280"/>
      <c r="C22" s="43">
        <f t="shared" ref="C22:N22" si="2">IF(C21&lt;82000,C21,82000)</f>
        <v>0</v>
      </c>
      <c r="D22" s="43">
        <f t="shared" si="2"/>
        <v>0</v>
      </c>
      <c r="E22" s="43">
        <f t="shared" si="2"/>
        <v>82000</v>
      </c>
      <c r="F22" s="43">
        <f t="shared" si="2"/>
        <v>82000</v>
      </c>
      <c r="G22" s="44">
        <f t="shared" si="2"/>
        <v>82000</v>
      </c>
      <c r="H22" s="43">
        <f t="shared" si="2"/>
        <v>82000</v>
      </c>
      <c r="I22" s="43">
        <f t="shared" si="2"/>
        <v>82000</v>
      </c>
      <c r="J22" s="43">
        <f t="shared" si="2"/>
        <v>82000</v>
      </c>
      <c r="K22" s="43">
        <f t="shared" si="2"/>
        <v>82000</v>
      </c>
      <c r="L22" s="43">
        <f t="shared" si="2"/>
        <v>82000</v>
      </c>
      <c r="M22" s="43">
        <f t="shared" si="2"/>
        <v>82000</v>
      </c>
      <c r="N22" s="45">
        <f t="shared" si="2"/>
        <v>82000</v>
      </c>
      <c r="O22" s="46" t="s">
        <v>38</v>
      </c>
    </row>
    <row r="23" spans="1:16" ht="40.5" hidden="1" customHeight="1" thickTop="1" thickBot="1">
      <c r="A23" s="281" t="s">
        <v>189</v>
      </c>
      <c r="B23" s="282"/>
      <c r="C23" s="47">
        <f t="shared" ref="C23:N23" si="3">ROUNDDOWN(C22*7/8,-3)</f>
        <v>0</v>
      </c>
      <c r="D23" s="47">
        <f t="shared" si="3"/>
        <v>0</v>
      </c>
      <c r="E23" s="47">
        <f t="shared" si="3"/>
        <v>71000</v>
      </c>
      <c r="F23" s="47">
        <f t="shared" si="3"/>
        <v>71000</v>
      </c>
      <c r="G23" s="48">
        <f t="shared" si="3"/>
        <v>71000</v>
      </c>
      <c r="H23" s="47">
        <f t="shared" si="3"/>
        <v>71000</v>
      </c>
      <c r="I23" s="47">
        <f t="shared" si="3"/>
        <v>71000</v>
      </c>
      <c r="J23" s="47">
        <f t="shared" si="3"/>
        <v>71000</v>
      </c>
      <c r="K23" s="47">
        <f t="shared" si="3"/>
        <v>71000</v>
      </c>
      <c r="L23" s="47">
        <f t="shared" si="3"/>
        <v>71000</v>
      </c>
      <c r="M23" s="47">
        <f t="shared" si="3"/>
        <v>71000</v>
      </c>
      <c r="N23" s="48">
        <f t="shared" si="3"/>
        <v>71000</v>
      </c>
      <c r="O23" s="49">
        <f>SUM(C23:N23)</f>
        <v>710000</v>
      </c>
    </row>
    <row r="24" spans="1:16" ht="43" hidden="1" customHeight="1" thickBot="1">
      <c r="A24" s="50" t="s">
        <v>41</v>
      </c>
      <c r="B24" s="380"/>
      <c r="C24" s="380"/>
      <c r="D24" s="380"/>
      <c r="E24" s="380"/>
      <c r="F24" s="380"/>
      <c r="G24" s="380"/>
      <c r="H24" s="380"/>
      <c r="I24" s="380"/>
      <c r="J24" s="380"/>
      <c r="K24" s="380"/>
      <c r="L24" s="380"/>
      <c r="M24" s="380"/>
      <c r="N24" s="380"/>
      <c r="O24" s="381"/>
    </row>
    <row r="25" spans="1:16" ht="45.75" hidden="1" customHeight="1">
      <c r="A25" s="175" t="s">
        <v>42</v>
      </c>
      <c r="B25" s="176"/>
      <c r="C25" s="167"/>
      <c r="D25" s="167"/>
      <c r="E25" s="167"/>
      <c r="F25" s="167"/>
      <c r="G25" s="167"/>
      <c r="H25" s="167"/>
      <c r="I25" s="167"/>
      <c r="J25" s="167"/>
      <c r="K25" s="167"/>
      <c r="L25" s="167"/>
      <c r="M25" s="167"/>
      <c r="N25" s="167"/>
      <c r="O25" s="177"/>
    </row>
    <row r="26" spans="1:16" ht="133.5" customHeight="1">
      <c r="A26" s="182"/>
      <c r="B26" s="51"/>
      <c r="O26" s="2"/>
    </row>
    <row r="27" spans="1:16" ht="20.149999999999999" customHeight="1">
      <c r="O27" s="52"/>
    </row>
    <row r="28" spans="1:16" customFormat="1" ht="18">
      <c r="A28" s="53"/>
      <c r="B28" s="53"/>
      <c r="C28" s="53"/>
      <c r="D28" s="53"/>
      <c r="E28" s="53"/>
      <c r="F28" s="53"/>
      <c r="G28" s="53"/>
      <c r="J28" s="54"/>
      <c r="K28" s="54"/>
      <c r="O28" s="54" t="s">
        <v>44</v>
      </c>
    </row>
    <row r="29" spans="1:16" customFormat="1" ht="19">
      <c r="A29" s="285" t="s">
        <v>45</v>
      </c>
      <c r="B29" s="285"/>
      <c r="C29" s="285"/>
      <c r="D29" s="285"/>
      <c r="E29" s="285"/>
      <c r="F29" s="285"/>
      <c r="G29" s="285"/>
      <c r="H29" s="285"/>
      <c r="I29" s="285"/>
      <c r="J29" s="285"/>
      <c r="K29" s="285"/>
      <c r="L29" s="285"/>
      <c r="M29" s="285"/>
      <c r="N29" s="285"/>
      <c r="O29" s="285"/>
    </row>
    <row r="30" spans="1:16" customFormat="1" ht="25.5" customHeight="1">
      <c r="A30" s="55"/>
      <c r="B30" s="53"/>
      <c r="C30" s="53"/>
      <c r="D30" s="53"/>
      <c r="E30" s="53"/>
      <c r="F30" s="53"/>
      <c r="G30" s="53"/>
      <c r="H30" s="54"/>
      <c r="I30" s="54"/>
      <c r="J30" s="286" t="s">
        <v>190</v>
      </c>
      <c r="K30" s="286"/>
      <c r="L30" s="447" t="s">
        <v>133</v>
      </c>
      <c r="M30" s="447"/>
      <c r="N30" s="447"/>
      <c r="O30" s="447"/>
      <c r="P30" s="56"/>
    </row>
    <row r="31" spans="1:16" customFormat="1" ht="14.25" customHeight="1">
      <c r="B31" s="53"/>
      <c r="C31" s="53"/>
      <c r="D31" s="53"/>
      <c r="E31" s="57"/>
      <c r="F31" s="57"/>
      <c r="G31" s="58"/>
      <c r="H31" s="58"/>
      <c r="I31" s="58"/>
      <c r="J31" s="58"/>
      <c r="K31" s="58"/>
    </row>
    <row r="32" spans="1:16" customFormat="1" ht="18.75" customHeight="1">
      <c r="A32" s="288" t="s">
        <v>191</v>
      </c>
      <c r="B32" s="288"/>
      <c r="C32" s="288"/>
      <c r="D32" s="288"/>
      <c r="E32" s="288"/>
      <c r="F32" s="288"/>
      <c r="G32" s="288"/>
      <c r="H32" s="288"/>
      <c r="I32" s="288"/>
      <c r="J32" s="288"/>
      <c r="K32" s="288"/>
      <c r="L32" s="288"/>
      <c r="M32" s="288"/>
      <c r="N32" s="288"/>
      <c r="O32" s="288"/>
    </row>
    <row r="33" spans="1:15" customFormat="1" ht="12" customHeight="1" thickBot="1">
      <c r="A33" s="59"/>
      <c r="B33" s="59"/>
      <c r="C33" s="59"/>
      <c r="D33" s="59"/>
      <c r="E33" s="59"/>
      <c r="F33" s="59"/>
      <c r="G33" s="59"/>
      <c r="H33" s="59"/>
      <c r="I33" s="59"/>
      <c r="J33" s="59"/>
      <c r="K33" s="59"/>
    </row>
    <row r="34" spans="1:15" customFormat="1" ht="27" customHeight="1" thickBot="1">
      <c r="A34" s="289" t="s">
        <v>48</v>
      </c>
      <c r="B34" s="290"/>
      <c r="C34" s="293" t="s">
        <v>49</v>
      </c>
      <c r="D34" s="293"/>
      <c r="E34" s="448" t="s">
        <v>192</v>
      </c>
      <c r="F34" s="449"/>
      <c r="G34" s="449"/>
      <c r="H34" s="449"/>
      <c r="I34" s="450"/>
      <c r="J34" s="1"/>
      <c r="K34" s="1"/>
      <c r="N34" s="60" t="s">
        <v>1</v>
      </c>
      <c r="O34" s="61" t="s">
        <v>2</v>
      </c>
    </row>
    <row r="35" spans="1:15" customFormat="1" ht="27" customHeight="1" thickBot="1">
      <c r="A35" s="291"/>
      <c r="B35" s="292"/>
      <c r="C35" s="295" t="s">
        <v>50</v>
      </c>
      <c r="D35" s="295"/>
      <c r="E35" s="451" t="s">
        <v>193</v>
      </c>
      <c r="F35" s="449"/>
      <c r="G35" s="449"/>
      <c r="H35" s="449"/>
      <c r="I35" s="450"/>
      <c r="J35" s="1"/>
      <c r="K35" s="1"/>
      <c r="N35" s="211">
        <f>N5</f>
        <v>1</v>
      </c>
      <c r="O35" s="63">
        <f>O5</f>
        <v>0</v>
      </c>
    </row>
    <row r="36" spans="1:15" customFormat="1" ht="14.25" customHeight="1">
      <c r="A36" s="64"/>
      <c r="B36" s="64"/>
      <c r="C36" s="53"/>
      <c r="D36" s="53"/>
      <c r="E36" s="53"/>
      <c r="F36" s="53"/>
      <c r="G36" s="53"/>
      <c r="H36" s="53"/>
      <c r="I36" s="53"/>
      <c r="J36" s="65"/>
      <c r="K36" s="66"/>
    </row>
    <row r="37" spans="1:15" customFormat="1" ht="18.5" thickBot="1">
      <c r="A37" s="67" t="s">
        <v>51</v>
      </c>
      <c r="B37" s="53"/>
      <c r="C37" s="53"/>
      <c r="D37" s="53"/>
      <c r="E37" s="68"/>
      <c r="F37" s="68"/>
      <c r="G37" s="68"/>
      <c r="H37" s="69"/>
      <c r="I37" s="69"/>
      <c r="J37" s="69"/>
      <c r="K37" s="69"/>
      <c r="L37" s="69"/>
      <c r="M37" s="69"/>
      <c r="O37" s="70" t="str">
        <f>J7</f>
        <v>東京都渋谷区代々木〇ー♢ー△　ABCマンション３０１号室</v>
      </c>
    </row>
    <row r="38" spans="1:15" customFormat="1" ht="36.5" thickBot="1">
      <c r="A38" s="71" t="s">
        <v>52</v>
      </c>
      <c r="B38" s="296" t="s">
        <v>17</v>
      </c>
      <c r="C38" s="297"/>
      <c r="D38" s="298" t="s">
        <v>194</v>
      </c>
      <c r="E38" s="299"/>
      <c r="F38" s="72" t="s">
        <v>54</v>
      </c>
      <c r="G38" s="73" t="s">
        <v>55</v>
      </c>
      <c r="H38" s="296" t="s">
        <v>56</v>
      </c>
      <c r="I38" s="452"/>
      <c r="J38" s="452"/>
      <c r="K38" s="452"/>
      <c r="L38" s="452"/>
      <c r="M38" s="452"/>
      <c r="N38" s="452"/>
      <c r="O38" s="453"/>
    </row>
    <row r="39" spans="1:15" customFormat="1" ht="38.25" customHeight="1" thickTop="1" thickBot="1">
      <c r="A39" s="212">
        <v>45766</v>
      </c>
      <c r="B39" s="303" t="s">
        <v>57</v>
      </c>
      <c r="C39" s="304"/>
      <c r="D39" s="305">
        <f>B18</f>
        <v>86000</v>
      </c>
      <c r="E39" s="306"/>
      <c r="F39" s="75">
        <f>G39-D39</f>
        <v>190000</v>
      </c>
      <c r="G39" s="213">
        <v>276000</v>
      </c>
      <c r="H39" s="454" t="s">
        <v>195</v>
      </c>
      <c r="I39" s="455"/>
      <c r="J39" s="455"/>
      <c r="K39" s="455"/>
      <c r="L39" s="455"/>
      <c r="M39" s="455"/>
      <c r="N39" s="455"/>
      <c r="O39" s="455"/>
    </row>
    <row r="40" spans="1:15" customFormat="1" ht="9.75" customHeight="1">
      <c r="A40" s="77"/>
      <c r="B40" s="78"/>
      <c r="C40" s="78"/>
      <c r="D40" s="79"/>
      <c r="E40" s="79"/>
      <c r="F40" s="313"/>
      <c r="G40" s="313"/>
      <c r="H40" s="314"/>
      <c r="I40" s="314"/>
      <c r="J40" s="314"/>
      <c r="K40" s="314"/>
    </row>
    <row r="41" spans="1:15" customFormat="1" ht="18.5" thickBot="1">
      <c r="A41" s="67" t="s">
        <v>58</v>
      </c>
      <c r="B41" s="53"/>
      <c r="C41" s="53"/>
      <c r="D41" s="53"/>
      <c r="E41" s="53"/>
      <c r="F41" s="53"/>
      <c r="G41" s="53"/>
      <c r="H41" s="53"/>
      <c r="I41" s="53"/>
      <c r="J41" s="53"/>
      <c r="K41" s="53"/>
    </row>
    <row r="42" spans="1:15" customFormat="1" ht="18.75" customHeight="1">
      <c r="A42" s="315" t="s">
        <v>52</v>
      </c>
      <c r="B42" s="317" t="s">
        <v>59</v>
      </c>
      <c r="C42" s="319" t="s">
        <v>60</v>
      </c>
      <c r="D42" s="320"/>
      <c r="E42" s="321" t="s">
        <v>61</v>
      </c>
      <c r="F42" s="323" t="s">
        <v>54</v>
      </c>
      <c r="G42" s="317" t="s">
        <v>55</v>
      </c>
      <c r="H42" s="325" t="s">
        <v>56</v>
      </c>
      <c r="I42" s="326"/>
      <c r="J42" s="326"/>
      <c r="K42" s="326"/>
      <c r="L42" s="326"/>
      <c r="M42" s="326"/>
      <c r="N42" s="326"/>
      <c r="O42" s="327"/>
    </row>
    <row r="43" spans="1:15" customFormat="1" ht="24.5" thickBot="1">
      <c r="A43" s="316"/>
      <c r="B43" s="318"/>
      <c r="C43" s="80" t="s">
        <v>62</v>
      </c>
      <c r="D43" s="80" t="s">
        <v>63</v>
      </c>
      <c r="E43" s="322"/>
      <c r="F43" s="324"/>
      <c r="G43" s="318"/>
      <c r="H43" s="328"/>
      <c r="I43" s="329"/>
      <c r="J43" s="329"/>
      <c r="K43" s="329"/>
      <c r="L43" s="329"/>
      <c r="M43" s="329"/>
      <c r="N43" s="329"/>
      <c r="O43" s="330"/>
    </row>
    <row r="44" spans="1:15" customFormat="1" ht="33.75" customHeight="1" thickTop="1">
      <c r="A44" s="214"/>
      <c r="B44" s="82">
        <v>4</v>
      </c>
      <c r="C44" s="83">
        <f>C15</f>
        <v>0</v>
      </c>
      <c r="D44" s="83">
        <f>C16</f>
        <v>0</v>
      </c>
      <c r="E44" s="84">
        <f>SUM(C44:D44)</f>
        <v>0</v>
      </c>
      <c r="F44" s="85">
        <f>G44-E44</f>
        <v>0</v>
      </c>
      <c r="G44" s="215"/>
      <c r="H44" s="459"/>
      <c r="I44" s="460"/>
      <c r="J44" s="460"/>
      <c r="K44" s="460"/>
      <c r="L44" s="460"/>
      <c r="M44" s="460"/>
      <c r="N44" s="460"/>
      <c r="O44" s="461"/>
    </row>
    <row r="45" spans="1:15" customFormat="1" ht="33.75" customHeight="1">
      <c r="A45" s="216">
        <v>45766</v>
      </c>
      <c r="B45" s="82">
        <v>5</v>
      </c>
      <c r="C45" s="83">
        <v>86000</v>
      </c>
      <c r="D45" s="83">
        <v>8000</v>
      </c>
      <c r="E45" s="84">
        <f t="shared" ref="E45:E55" si="4">SUM(C45:D45)</f>
        <v>94000</v>
      </c>
      <c r="F45" s="85">
        <f t="shared" ref="F45:F55" si="5">G45-E45</f>
        <v>182000</v>
      </c>
      <c r="G45" s="217">
        <v>276000</v>
      </c>
      <c r="H45" s="456" t="s">
        <v>196</v>
      </c>
      <c r="I45" s="457"/>
      <c r="J45" s="457"/>
      <c r="K45" s="457"/>
      <c r="L45" s="457"/>
      <c r="M45" s="457"/>
      <c r="N45" s="457"/>
      <c r="O45" s="458"/>
    </row>
    <row r="46" spans="1:15" customFormat="1" ht="33.75" customHeight="1">
      <c r="A46" s="216">
        <v>45797</v>
      </c>
      <c r="B46" s="82">
        <v>6</v>
      </c>
      <c r="C46" s="83">
        <f>E15</f>
        <v>86000</v>
      </c>
      <c r="D46" s="83">
        <f>E16</f>
        <v>8000</v>
      </c>
      <c r="E46" s="84">
        <f t="shared" si="4"/>
        <v>94000</v>
      </c>
      <c r="F46" s="85">
        <f t="shared" si="5"/>
        <v>330</v>
      </c>
      <c r="G46" s="217">
        <v>94330</v>
      </c>
      <c r="H46" s="456" t="s">
        <v>197</v>
      </c>
      <c r="I46" s="457"/>
      <c r="J46" s="457"/>
      <c r="K46" s="457"/>
      <c r="L46" s="457"/>
      <c r="M46" s="457"/>
      <c r="N46" s="457"/>
      <c r="O46" s="458"/>
    </row>
    <row r="47" spans="1:15" customFormat="1" ht="33.75" customHeight="1">
      <c r="A47" s="216">
        <v>45828</v>
      </c>
      <c r="B47" s="82">
        <v>7</v>
      </c>
      <c r="C47" s="83">
        <f>F15</f>
        <v>86000</v>
      </c>
      <c r="D47" s="83">
        <f>F16</f>
        <v>8000</v>
      </c>
      <c r="E47" s="84">
        <f t="shared" si="4"/>
        <v>94000</v>
      </c>
      <c r="F47" s="85">
        <f t="shared" si="5"/>
        <v>330</v>
      </c>
      <c r="G47" s="217">
        <v>94330</v>
      </c>
      <c r="H47" s="456" t="s">
        <v>198</v>
      </c>
      <c r="I47" s="457"/>
      <c r="J47" s="457"/>
      <c r="K47" s="457"/>
      <c r="L47" s="457"/>
      <c r="M47" s="457"/>
      <c r="N47" s="457"/>
      <c r="O47" s="458"/>
    </row>
    <row r="48" spans="1:15" customFormat="1" ht="33.75" customHeight="1">
      <c r="A48" s="216">
        <v>45857</v>
      </c>
      <c r="B48" s="82">
        <v>8</v>
      </c>
      <c r="C48" s="83">
        <f>G15</f>
        <v>86000</v>
      </c>
      <c r="D48" s="83">
        <f>G16</f>
        <v>8000</v>
      </c>
      <c r="E48" s="84">
        <f t="shared" si="4"/>
        <v>94000</v>
      </c>
      <c r="F48" s="85">
        <f t="shared" si="5"/>
        <v>330</v>
      </c>
      <c r="G48" s="217">
        <v>94330</v>
      </c>
      <c r="H48" s="456" t="s">
        <v>198</v>
      </c>
      <c r="I48" s="457"/>
      <c r="J48" s="457"/>
      <c r="K48" s="457"/>
      <c r="L48" s="457"/>
      <c r="M48" s="457"/>
      <c r="N48" s="457"/>
      <c r="O48" s="458"/>
    </row>
    <row r="49" spans="1:15" customFormat="1" ht="33.75" customHeight="1">
      <c r="A49" s="216">
        <v>45889</v>
      </c>
      <c r="B49" s="82">
        <v>9</v>
      </c>
      <c r="C49" s="88">
        <f>H15</f>
        <v>86000</v>
      </c>
      <c r="D49" s="88">
        <f>H16</f>
        <v>8000</v>
      </c>
      <c r="E49" s="84">
        <f t="shared" si="4"/>
        <v>94000</v>
      </c>
      <c r="F49" s="85">
        <f t="shared" si="5"/>
        <v>330</v>
      </c>
      <c r="G49" s="217">
        <v>94330</v>
      </c>
      <c r="H49" s="456" t="s">
        <v>198</v>
      </c>
      <c r="I49" s="457"/>
      <c r="J49" s="457"/>
      <c r="K49" s="457"/>
      <c r="L49" s="457"/>
      <c r="M49" s="457"/>
      <c r="N49" s="457"/>
      <c r="O49" s="458"/>
    </row>
    <row r="50" spans="1:15" customFormat="1" ht="33.75" customHeight="1">
      <c r="A50" s="216">
        <v>45920</v>
      </c>
      <c r="B50" s="82">
        <v>10</v>
      </c>
      <c r="C50" s="88">
        <f>I15</f>
        <v>86000</v>
      </c>
      <c r="D50" s="88">
        <f>I16</f>
        <v>8000</v>
      </c>
      <c r="E50" s="84">
        <f t="shared" si="4"/>
        <v>94000</v>
      </c>
      <c r="F50" s="85">
        <f t="shared" si="5"/>
        <v>330</v>
      </c>
      <c r="G50" s="217">
        <v>94330</v>
      </c>
      <c r="H50" s="456" t="s">
        <v>198</v>
      </c>
      <c r="I50" s="457"/>
      <c r="J50" s="457"/>
      <c r="K50" s="457"/>
      <c r="L50" s="457"/>
      <c r="M50" s="457"/>
      <c r="N50" s="457"/>
      <c r="O50" s="458"/>
    </row>
    <row r="51" spans="1:15" customFormat="1" ht="33.75" customHeight="1">
      <c r="A51" s="218">
        <v>45948</v>
      </c>
      <c r="B51" s="82">
        <v>11</v>
      </c>
      <c r="C51" s="88">
        <f>J15</f>
        <v>86000</v>
      </c>
      <c r="D51" s="88">
        <f>J16</f>
        <v>8000</v>
      </c>
      <c r="E51" s="84">
        <f t="shared" si="4"/>
        <v>94000</v>
      </c>
      <c r="F51" s="85">
        <f t="shared" si="5"/>
        <v>330</v>
      </c>
      <c r="G51" s="217">
        <v>94330</v>
      </c>
      <c r="H51" s="456" t="s">
        <v>198</v>
      </c>
      <c r="I51" s="457"/>
      <c r="J51" s="457"/>
      <c r="K51" s="457"/>
      <c r="L51" s="457"/>
      <c r="M51" s="457"/>
      <c r="N51" s="457"/>
      <c r="O51" s="458"/>
    </row>
    <row r="52" spans="1:15" customFormat="1" ht="33.75" customHeight="1">
      <c r="A52" s="219"/>
      <c r="B52" s="82">
        <v>12</v>
      </c>
      <c r="C52" s="88">
        <f>K15</f>
        <v>86000</v>
      </c>
      <c r="D52" s="88">
        <f>K16</f>
        <v>8000</v>
      </c>
      <c r="E52" s="84">
        <f t="shared" si="4"/>
        <v>94000</v>
      </c>
      <c r="F52" s="85">
        <f t="shared" si="5"/>
        <v>-94000</v>
      </c>
      <c r="G52" s="215"/>
      <c r="H52" s="463"/>
      <c r="I52" s="464"/>
      <c r="J52" s="464"/>
      <c r="K52" s="464"/>
      <c r="L52" s="464"/>
      <c r="M52" s="464"/>
      <c r="N52" s="464"/>
      <c r="O52" s="465"/>
    </row>
    <row r="53" spans="1:15" customFormat="1" ht="33.75" customHeight="1">
      <c r="A53" s="219"/>
      <c r="B53" s="82">
        <v>1</v>
      </c>
      <c r="C53" s="88">
        <f>L15</f>
        <v>86000</v>
      </c>
      <c r="D53" s="88">
        <f>L16</f>
        <v>8000</v>
      </c>
      <c r="E53" s="84">
        <f t="shared" si="4"/>
        <v>94000</v>
      </c>
      <c r="F53" s="85">
        <f t="shared" si="5"/>
        <v>-94000</v>
      </c>
      <c r="G53" s="215"/>
      <c r="H53" s="463"/>
      <c r="I53" s="464"/>
      <c r="J53" s="464"/>
      <c r="K53" s="464"/>
      <c r="L53" s="464"/>
      <c r="M53" s="464"/>
      <c r="N53" s="464"/>
      <c r="O53" s="465"/>
    </row>
    <row r="54" spans="1:15" customFormat="1" ht="33.75" customHeight="1">
      <c r="A54" s="219"/>
      <c r="B54" s="82">
        <v>2</v>
      </c>
      <c r="C54" s="88">
        <f>M15</f>
        <v>86000</v>
      </c>
      <c r="D54" s="88">
        <f>M16</f>
        <v>8000</v>
      </c>
      <c r="E54" s="84">
        <f t="shared" si="4"/>
        <v>94000</v>
      </c>
      <c r="F54" s="85">
        <f t="shared" si="5"/>
        <v>-94000</v>
      </c>
      <c r="G54" s="215"/>
      <c r="H54" s="463"/>
      <c r="I54" s="464"/>
      <c r="J54" s="464"/>
      <c r="K54" s="464"/>
      <c r="L54" s="464"/>
      <c r="M54" s="464"/>
      <c r="N54" s="464"/>
      <c r="O54" s="465"/>
    </row>
    <row r="55" spans="1:15" customFormat="1" ht="33.75" customHeight="1" thickBot="1">
      <c r="A55" s="220"/>
      <c r="B55" s="90">
        <v>3</v>
      </c>
      <c r="C55" s="91">
        <f>N15</f>
        <v>86000</v>
      </c>
      <c r="D55" s="91">
        <f>N16</f>
        <v>8000</v>
      </c>
      <c r="E55" s="92">
        <f t="shared" si="4"/>
        <v>94000</v>
      </c>
      <c r="F55" s="93">
        <f t="shared" si="5"/>
        <v>-94000</v>
      </c>
      <c r="G55" s="221"/>
      <c r="H55" s="466"/>
      <c r="I55" s="467"/>
      <c r="J55" s="467"/>
      <c r="K55" s="467"/>
      <c r="L55" s="467"/>
      <c r="M55" s="467"/>
      <c r="N55" s="467"/>
      <c r="O55" s="468"/>
    </row>
    <row r="56" spans="1:15" customFormat="1" ht="33" customHeight="1">
      <c r="A56" s="95" t="s">
        <v>64</v>
      </c>
      <c r="C56" s="53"/>
      <c r="D56" s="53"/>
      <c r="E56" s="53"/>
      <c r="F56" s="53"/>
      <c r="G56" s="53"/>
      <c r="H56" s="53"/>
      <c r="I56" s="53"/>
      <c r="J56" s="53"/>
      <c r="K56" s="53"/>
    </row>
    <row r="57" spans="1:15" customFormat="1" ht="30.75" customHeight="1">
      <c r="A57" s="334" t="s">
        <v>65</v>
      </c>
      <c r="B57" s="334"/>
      <c r="C57" s="335" t="s">
        <v>66</v>
      </c>
      <c r="D57" s="335"/>
      <c r="E57" s="335"/>
      <c r="F57" s="335"/>
      <c r="G57" s="335"/>
      <c r="H57" s="335"/>
      <c r="I57" s="335"/>
      <c r="J57" s="335"/>
      <c r="K57" s="335"/>
      <c r="L57" s="96"/>
    </row>
    <row r="58" spans="1:15" customFormat="1" ht="30" customHeight="1">
      <c r="A58" s="97"/>
      <c r="B58" s="98" t="s">
        <v>67</v>
      </c>
      <c r="C58" s="462" t="s">
        <v>199</v>
      </c>
      <c r="D58" s="462"/>
      <c r="E58" s="462"/>
      <c r="F58" s="462"/>
      <c r="G58" s="462"/>
      <c r="H58" s="462"/>
      <c r="I58" s="462"/>
      <c r="J58" s="462"/>
      <c r="K58" s="462"/>
      <c r="L58" s="222"/>
      <c r="O58" s="99" t="s">
        <v>200</v>
      </c>
    </row>
    <row r="60" spans="1:15" customFormat="1" ht="18">
      <c r="B60" s="98"/>
    </row>
    <row r="61" spans="1:15" customFormat="1" ht="18">
      <c r="A61" s="53"/>
      <c r="K61" s="1"/>
    </row>
  </sheetData>
  <sheetProtection sheet="1" objects="1" scenarios="1"/>
  <mergeCells count="79">
    <mergeCell ref="A57:B57"/>
    <mergeCell ref="C57:K57"/>
    <mergeCell ref="C58:K58"/>
    <mergeCell ref="H50:O50"/>
    <mergeCell ref="H51:O51"/>
    <mergeCell ref="H52:O52"/>
    <mergeCell ref="H53:O53"/>
    <mergeCell ref="H54:O54"/>
    <mergeCell ref="H55:O55"/>
    <mergeCell ref="H49:O49"/>
    <mergeCell ref="F40:K40"/>
    <mergeCell ref="A42:A43"/>
    <mergeCell ref="B42:B43"/>
    <mergeCell ref="C42:D42"/>
    <mergeCell ref="E42:E43"/>
    <mergeCell ref="F42:F43"/>
    <mergeCell ref="G42:G43"/>
    <mergeCell ref="H42:O43"/>
    <mergeCell ref="H44:O44"/>
    <mergeCell ref="H45:O45"/>
    <mergeCell ref="H46:O46"/>
    <mergeCell ref="H47:O47"/>
    <mergeCell ref="H48:O48"/>
    <mergeCell ref="B38:C38"/>
    <mergeCell ref="D38:E38"/>
    <mergeCell ref="H38:O38"/>
    <mergeCell ref="B39:C39"/>
    <mergeCell ref="D39:E39"/>
    <mergeCell ref="H39:O39"/>
    <mergeCell ref="A32:O32"/>
    <mergeCell ref="A34:B35"/>
    <mergeCell ref="C34:D34"/>
    <mergeCell ref="E34:I34"/>
    <mergeCell ref="C35:D35"/>
    <mergeCell ref="E35:I35"/>
    <mergeCell ref="A22:B22"/>
    <mergeCell ref="A23:B23"/>
    <mergeCell ref="B24:O24"/>
    <mergeCell ref="A29:O29"/>
    <mergeCell ref="J30:K30"/>
    <mergeCell ref="L30:O30"/>
    <mergeCell ref="M17:M18"/>
    <mergeCell ref="N17:N18"/>
    <mergeCell ref="O17:O18"/>
    <mergeCell ref="A19:B19"/>
    <mergeCell ref="A20:B20"/>
    <mergeCell ref="K17:K18"/>
    <mergeCell ref="L17:L18"/>
    <mergeCell ref="A21:B21"/>
    <mergeCell ref="G17:G18"/>
    <mergeCell ref="H17:H18"/>
    <mergeCell ref="I17:I18"/>
    <mergeCell ref="J17:J18"/>
    <mergeCell ref="A17:B17"/>
    <mergeCell ref="C17:C18"/>
    <mergeCell ref="D17:D18"/>
    <mergeCell ref="E17:E18"/>
    <mergeCell ref="F17:F18"/>
    <mergeCell ref="D11:E11"/>
    <mergeCell ref="K11:O11"/>
    <mergeCell ref="A14:B14"/>
    <mergeCell ref="A15:B15"/>
    <mergeCell ref="A16:B16"/>
    <mergeCell ref="C8:D8"/>
    <mergeCell ref="H8:I8"/>
    <mergeCell ref="J8:L8"/>
    <mergeCell ref="M8:O8"/>
    <mergeCell ref="C9:D9"/>
    <mergeCell ref="H9:H10"/>
    <mergeCell ref="J9:L9"/>
    <mergeCell ref="M9:O10"/>
    <mergeCell ref="J10:L10"/>
    <mergeCell ref="A3:E3"/>
    <mergeCell ref="K3:O3"/>
    <mergeCell ref="A5:H5"/>
    <mergeCell ref="I5:L5"/>
    <mergeCell ref="C7:F7"/>
    <mergeCell ref="H7:I7"/>
    <mergeCell ref="J7:O7"/>
  </mergeCells>
  <phoneticPr fontId="3"/>
  <dataValidations count="11">
    <dataValidation allowBlank="1" showInputMessage="1" sqref="A51" xr:uid="{029E83DF-0C70-4DC8-9BF3-D28D72134CE5}"/>
    <dataValidation type="date" errorStyle="warning" allowBlank="1" showInputMessage="1" showErrorMessage="1" errorTitle="年月日再確認" error="本年度経費支払日以外の年月日が入っていませんか？_x000a_（例）2020/1/31_x000a_※礼金に関しては、その限りではありません。" sqref="A39" xr:uid="{E5F07526-7F09-4C3C-BF4A-DC7660EA8D83}">
      <formula1>44287</formula1>
      <formula2>45016</formula2>
    </dataValidation>
    <dataValidation type="date" errorStyle="warning" allowBlank="1" showInputMessage="1" showErrorMessage="1" errorTitle="年月日誤り" error="令和3年度内の日付を入力してください。" promptTitle="西暦で入力してください。" prompt="例：○○○○/○/○_x000a_年月日の区切りには / （スラッシュ）を使用してください。" sqref="J9:J10" xr:uid="{39B04628-6884-46D2-AC68-0FC1A0E7ECC3}">
      <formula1>44287</formula1>
      <formula2>44651</formula2>
    </dataValidation>
    <dataValidation allowBlank="1" showErrorMessage="1" sqref="N5" xr:uid="{1A06C817-816E-4D7B-BBF0-052A4713DBAF}"/>
    <dataValidation type="custom" showInputMessage="1" showErrorMessage="1" errorTitle="このセルは入力できません" error="このセルは自動計算されるため、入力できません。" sqref="F44:F55" xr:uid="{76AF103E-9277-499F-A33F-5BF715DAD11B}">
      <formula1>G44-E44</formula1>
    </dataValidation>
    <dataValidation allowBlank="1" showInputMessage="1" showErrorMessage="1" prompt="建物名 部屋番号まで入力してください。" sqref="J7:O7" xr:uid="{BF4316CF-5B35-44D1-B3C4-129473CD2036}"/>
    <dataValidation allowBlank="1" showInputMessage="1" showErrorMessage="1" prompt="1から20の数字を入力してください。" sqref="N35" xr:uid="{B1D3E00F-4B7A-4643-908C-ECE974E70FF7}"/>
    <dataValidation type="list" allowBlank="1" showInputMessage="1" showErrorMessage="1" sqref="I5" xr:uid="{F57B06D0-E43E-48FF-A8FC-BDD4C8CE3809}">
      <formula1>"事業計画書（宿舎別）,交付申請書（宿舎別）,実績報告書（宿舎別）"</formula1>
    </dataValidation>
    <dataValidation allowBlank="1" showInputMessage="1" showErrorMessage="1" promptTitle="直接入力不可" prompt="クリーム色の網掛け部分は直接入力しないでください。" sqref="D11:E11" xr:uid="{34180F14-5D60-4AB5-AFA7-E53083D9C80B}"/>
    <dataValidation type="custom" allowBlank="1" showInputMessage="1" showErrorMessage="1" sqref="F39" xr:uid="{FA4620EF-B14E-4B1C-9AE5-2972E517436B}">
      <formula1>G39-D39</formula1>
    </dataValidation>
    <dataValidation type="date" errorStyle="warning" allowBlank="1" showInputMessage="1" showErrorMessage="1" errorTitle="年月日再確認" error="本年度経費支払日以外の年月日が入っていませんか？_x000a_（例）2020/1/31_x000a_※礼金に関しては、その限りではありません。" sqref="A40" xr:uid="{70A392A8-D9A1-4834-B4CC-2FFE285C38AD}">
      <formula1>44621</formula1>
      <formula2>45016</formula2>
    </dataValidation>
  </dataValidations>
  <pageMargins left="0.51181102362204722" right="0.43307086614173229" top="0.47244094488188981" bottom="0.31496062992125984" header="0.31496062992125984" footer="0.19685039370078741"/>
  <pageSetup paperSize="9" scale="53" orientation="portrait" r:id="rId1"/>
  <headerFooter scaleWithDoc="0" alignWithMargins="0">
    <oddFooter>&amp;C&amp;"BIZ UDPゴシック,標準"&amp;14 １３</oddFooter>
  </headerFooter>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D6BAF-2409-4C03-B59E-8198D2165BD1}">
  <sheetPr>
    <tabColor theme="9" tint="0.39997558519241921"/>
    <pageSetUpPr fitToPage="1"/>
  </sheetPr>
  <dimension ref="A1:Q61"/>
  <sheetViews>
    <sheetView showGridLines="0" view="pageBreakPreview" topLeftCell="A26" zoomScale="85" zoomScaleNormal="100" zoomScaleSheetLayoutView="85" workbookViewId="0">
      <selection activeCell="A26" sqref="A26"/>
    </sheetView>
  </sheetViews>
  <sheetFormatPr defaultColWidth="8.25" defaultRowHeight="13"/>
  <cols>
    <col min="1" max="1" width="10.25" style="1" customWidth="1"/>
    <col min="2" max="2" width="12.5" style="1" customWidth="1"/>
    <col min="3" max="15" width="10.6640625" style="1" customWidth="1"/>
    <col min="16" max="16" width="8.25" style="1" hidden="1" customWidth="1"/>
    <col min="17" max="17" width="8.25" style="1"/>
    <col min="18" max="18" width="9.58203125" style="1" bestFit="1" customWidth="1"/>
    <col min="19" max="16384" width="8.25" style="1"/>
  </cols>
  <sheetData>
    <row r="1" spans="1:17" ht="34.5" hidden="1" customHeight="1"/>
    <row r="2" spans="1:17" hidden="1">
      <c r="O2" s="2" t="str">
        <f>IF(I5="事業計画書（宿舎別）","ア・様式1-3",IF(I5="交付申請書（宿舎別）","ア・第1号-3様式","ア・第4号-3様式"))</f>
        <v>ア・様式1-3</v>
      </c>
    </row>
    <row r="3" spans="1:17" ht="20.25" hidden="1" customHeight="1" thickBot="1">
      <c r="A3" s="227" t="s">
        <v>0</v>
      </c>
      <c r="B3" s="227"/>
      <c r="C3" s="227"/>
      <c r="D3" s="227"/>
      <c r="E3" s="227"/>
      <c r="K3" s="228"/>
      <c r="L3" s="228"/>
      <c r="M3" s="228"/>
      <c r="N3" s="228"/>
      <c r="O3" s="228"/>
      <c r="P3" s="3"/>
      <c r="Q3" s="3"/>
    </row>
    <row r="4" spans="1:17" ht="19.5" hidden="1" customHeight="1" thickBot="1">
      <c r="A4" s="4"/>
      <c r="B4" s="4"/>
      <c r="C4" s="5"/>
      <c r="M4" s="6"/>
      <c r="N4" s="7" t="s">
        <v>1</v>
      </c>
      <c r="O4" s="8" t="s">
        <v>2</v>
      </c>
    </row>
    <row r="5" spans="1:17" ht="39.65" hidden="1" customHeight="1" thickBot="1">
      <c r="A5" s="229" t="s">
        <v>182</v>
      </c>
      <c r="B5" s="229"/>
      <c r="C5" s="229"/>
      <c r="D5" s="229"/>
      <c r="E5" s="229"/>
      <c r="F5" s="229"/>
      <c r="G5" s="229"/>
      <c r="H5" s="229"/>
      <c r="I5" s="354" t="s">
        <v>183</v>
      </c>
      <c r="J5" s="354"/>
      <c r="K5" s="354"/>
      <c r="L5" s="354"/>
      <c r="M5" s="9"/>
      <c r="N5" s="164">
        <v>1</v>
      </c>
      <c r="O5" s="165"/>
    </row>
    <row r="6" spans="1:17" ht="13.5" hidden="1" customHeight="1" thickBot="1">
      <c r="A6" s="12"/>
      <c r="B6" s="12"/>
      <c r="C6" s="12"/>
      <c r="D6" s="12"/>
      <c r="E6" s="12"/>
      <c r="F6" s="12"/>
      <c r="G6" s="12"/>
      <c r="H6" s="12"/>
      <c r="I6" s="13"/>
      <c r="J6" s="13"/>
      <c r="K6" s="13"/>
      <c r="L6" s="13"/>
      <c r="M6" s="9"/>
      <c r="N6" s="14"/>
    </row>
    <row r="7" spans="1:17" ht="35.15" hidden="1" customHeight="1" thickBot="1">
      <c r="A7" s="15"/>
      <c r="B7" s="166" t="s">
        <v>184</v>
      </c>
      <c r="C7" s="437" t="s">
        <v>185</v>
      </c>
      <c r="D7" s="437"/>
      <c r="E7" s="437"/>
      <c r="F7" s="438"/>
      <c r="G7" s="12"/>
      <c r="H7" s="233" t="s">
        <v>6</v>
      </c>
      <c r="I7" s="234"/>
      <c r="J7" s="439" t="s">
        <v>134</v>
      </c>
      <c r="K7" s="440"/>
      <c r="L7" s="440"/>
      <c r="M7" s="440"/>
      <c r="N7" s="440"/>
      <c r="O7" s="441"/>
    </row>
    <row r="8" spans="1:17" ht="35.15" hidden="1" customHeight="1" thickBot="1">
      <c r="B8" s="209"/>
      <c r="C8" s="442" t="s">
        <v>186</v>
      </c>
      <c r="D8" s="443"/>
      <c r="E8" s="191">
        <v>3.5</v>
      </c>
      <c r="F8" s="210" t="s">
        <v>187</v>
      </c>
      <c r="G8" s="12"/>
      <c r="H8" s="239" t="s">
        <v>7</v>
      </c>
      <c r="I8" s="240"/>
      <c r="J8" s="444" t="s">
        <v>135</v>
      </c>
      <c r="K8" s="445"/>
      <c r="L8" s="446"/>
      <c r="M8" s="385" t="s">
        <v>8</v>
      </c>
      <c r="N8" s="386"/>
      <c r="O8" s="387"/>
    </row>
    <row r="9" spans="1:17" ht="35.15" hidden="1" customHeight="1">
      <c r="C9" s="379"/>
      <c r="D9" s="379"/>
      <c r="E9" s="167"/>
      <c r="F9" s="169"/>
      <c r="G9" s="12"/>
      <c r="H9" s="248" t="s">
        <v>9</v>
      </c>
      <c r="I9" s="19" t="s">
        <v>10</v>
      </c>
      <c r="J9" s="367">
        <v>45444</v>
      </c>
      <c r="K9" s="368"/>
      <c r="L9" s="369"/>
      <c r="M9" s="388"/>
      <c r="N9" s="389"/>
      <c r="O9" s="390"/>
      <c r="P9" s="20">
        <f>(YEAR($J$10)-YEAR($J$9))*12+((MONTH($J$10)-MONTH($J$9))+1)</f>
        <v>10</v>
      </c>
    </row>
    <row r="10" spans="1:17" ht="35.15" hidden="1" customHeight="1" thickBot="1">
      <c r="G10" s="12"/>
      <c r="H10" s="249"/>
      <c r="I10" s="21" t="s">
        <v>12</v>
      </c>
      <c r="J10" s="376">
        <v>45747</v>
      </c>
      <c r="K10" s="377"/>
      <c r="L10" s="378"/>
      <c r="M10" s="373"/>
      <c r="N10" s="374"/>
      <c r="O10" s="375"/>
      <c r="P10" s="20">
        <f>ROUNDDOWN($B$18/P9,0)</f>
        <v>8600</v>
      </c>
    </row>
    <row r="11" spans="1:17" ht="35.15" hidden="1" customHeight="1">
      <c r="A11" s="22" t="s">
        <v>13</v>
      </c>
      <c r="B11" s="22"/>
      <c r="C11" s="23" t="s">
        <v>14</v>
      </c>
      <c r="D11" s="261">
        <f>O23</f>
        <v>710000</v>
      </c>
      <c r="E11" s="262"/>
      <c r="F11" s="24" t="s">
        <v>15</v>
      </c>
      <c r="G11" s="12"/>
      <c r="K11" s="263"/>
      <c r="L11" s="263"/>
      <c r="M11" s="263"/>
      <c r="N11" s="263"/>
      <c r="O11" s="263"/>
    </row>
    <row r="12" spans="1:17" ht="14.15" hidden="1" customHeight="1">
      <c r="B12" s="25"/>
      <c r="C12" s="26"/>
      <c r="D12" s="26"/>
      <c r="E12" s="26"/>
      <c r="F12" s="26"/>
      <c r="G12" s="12"/>
    </row>
    <row r="13" spans="1:17" ht="14.5" hidden="1" thickBot="1">
      <c r="A13" s="22" t="s">
        <v>16</v>
      </c>
      <c r="B13" s="22"/>
      <c r="C13" s="6"/>
      <c r="D13" s="6"/>
      <c r="E13" s="6"/>
      <c r="F13" s="6"/>
      <c r="G13" s="6"/>
      <c r="H13" s="6"/>
      <c r="I13" s="27"/>
      <c r="J13" s="27"/>
      <c r="K13" s="27"/>
      <c r="L13" s="27"/>
      <c r="M13" s="27"/>
      <c r="N13" s="27"/>
      <c r="O13" s="27"/>
    </row>
    <row r="14" spans="1:17" ht="13.5" hidden="1" thickBot="1">
      <c r="A14" s="264" t="s">
        <v>17</v>
      </c>
      <c r="B14" s="265"/>
      <c r="C14" s="28" t="s">
        <v>18</v>
      </c>
      <c r="D14" s="28" t="s">
        <v>19</v>
      </c>
      <c r="E14" s="28" t="s">
        <v>20</v>
      </c>
      <c r="F14" s="28" t="s">
        <v>21</v>
      </c>
      <c r="G14" s="29" t="s">
        <v>22</v>
      </c>
      <c r="H14" s="28" t="s">
        <v>23</v>
      </c>
      <c r="I14" s="28" t="s">
        <v>24</v>
      </c>
      <c r="J14" s="28" t="s">
        <v>25</v>
      </c>
      <c r="K14" s="28" t="s">
        <v>26</v>
      </c>
      <c r="L14" s="30" t="s">
        <v>27</v>
      </c>
      <c r="M14" s="28" t="s">
        <v>28</v>
      </c>
      <c r="N14" s="29" t="s">
        <v>29</v>
      </c>
      <c r="O14" s="7" t="s">
        <v>30</v>
      </c>
    </row>
    <row r="15" spans="1:17" ht="38.15" hidden="1" customHeight="1">
      <c r="A15" s="266" t="s">
        <v>188</v>
      </c>
      <c r="B15" s="267"/>
      <c r="C15" s="170"/>
      <c r="D15" s="170"/>
      <c r="E15" s="171">
        <v>86000</v>
      </c>
      <c r="F15" s="171">
        <v>86000</v>
      </c>
      <c r="G15" s="171">
        <v>86000</v>
      </c>
      <c r="H15" s="171">
        <v>86000</v>
      </c>
      <c r="I15" s="171">
        <v>86000</v>
      </c>
      <c r="J15" s="171">
        <v>86000</v>
      </c>
      <c r="K15" s="171">
        <v>86000</v>
      </c>
      <c r="L15" s="171">
        <v>86000</v>
      </c>
      <c r="M15" s="171">
        <v>86000</v>
      </c>
      <c r="N15" s="171">
        <v>86000</v>
      </c>
      <c r="O15" s="32">
        <f>SUM(C15:N15)</f>
        <v>860000</v>
      </c>
    </row>
    <row r="16" spans="1:17" ht="38.15" hidden="1" customHeight="1">
      <c r="A16" s="268" t="s">
        <v>32</v>
      </c>
      <c r="B16" s="269"/>
      <c r="C16" s="172"/>
      <c r="D16" s="172"/>
      <c r="E16" s="173">
        <v>8000</v>
      </c>
      <c r="F16" s="173">
        <v>8000</v>
      </c>
      <c r="G16" s="173">
        <v>8000</v>
      </c>
      <c r="H16" s="173">
        <v>8000</v>
      </c>
      <c r="I16" s="173">
        <v>8000</v>
      </c>
      <c r="J16" s="173">
        <v>8000</v>
      </c>
      <c r="K16" s="173">
        <v>8000</v>
      </c>
      <c r="L16" s="173">
        <v>8000</v>
      </c>
      <c r="M16" s="173">
        <v>8000</v>
      </c>
      <c r="N16" s="173">
        <v>8000</v>
      </c>
      <c r="O16" s="34">
        <f>SUM(C16:N16)</f>
        <v>80000</v>
      </c>
    </row>
    <row r="17" spans="1:16" hidden="1">
      <c r="A17" s="268" t="s">
        <v>33</v>
      </c>
      <c r="B17" s="274"/>
      <c r="C17" s="272" t="str">
        <f>IF($B$18="","",IF(AND($J$9&lt;=DATE(2024,4,30),$J$10&gt;=DATE(2024,4,1)),$P$10,""))</f>
        <v/>
      </c>
      <c r="D17" s="272" t="str">
        <f>IF($B$18="","",IF(AND($J$9&lt;=DATE(2024,5,31),$J$10&gt;=DATE(2024,5,1)),$P$10,""))</f>
        <v/>
      </c>
      <c r="E17" s="272">
        <f>IF($B$18="","",IF(AND($J$9&lt;=DATE(2024,6,30),$J$10&gt;=DATE(2024,6,1)),$P$10,""))</f>
        <v>8600</v>
      </c>
      <c r="F17" s="272">
        <f>IF($B$18="","",IF(AND($J$9&lt;=DATE(2024,7,31),$J$10&gt;=DATE(2024,7,1)),$P$10,""))</f>
        <v>8600</v>
      </c>
      <c r="G17" s="272">
        <f>IF($B$18="","",IF(AND($J$9&lt;=DATE(2024,8,31),$J$10&gt;=DATE(2024,8,1)),$P$10,""))</f>
        <v>8600</v>
      </c>
      <c r="H17" s="272">
        <f>IF($B$18="","",IF(AND($J$9&lt;=DATE(2024,9,30),$J$10&gt;=DATE(2024,9,1)),$P$10,""))</f>
        <v>8600</v>
      </c>
      <c r="I17" s="272">
        <f>IF($B$18="","",IF(AND($J$9&lt;=DATE(2024,10,31),$J$10&gt;=DATE(2024,10,1)),$P$10,""))</f>
        <v>8600</v>
      </c>
      <c r="J17" s="272">
        <f>IF($B$18="","",IF(AND($J$9&lt;=DATE(2024,11,30),$J$10&gt;=DATE(2024,11,1)),$P$10,""))</f>
        <v>8600</v>
      </c>
      <c r="K17" s="272">
        <f>IF($B$18="","",IF(AND($J$9&lt;=DATE(2024,12,31),$J$10&gt;=DATE(2024,12,1)),$P$10,""))</f>
        <v>8600</v>
      </c>
      <c r="L17" s="272">
        <f>IF($B$18="","",IF(AND($J$9&lt;=DATE(2025,1,31),$J$10&gt;=DATE(2025,1,1)),$P$10,""))</f>
        <v>8600</v>
      </c>
      <c r="M17" s="272">
        <f>IF($B$18="","",IF(AND($J$9&lt;=DATE(2025,2,28),$J$10&gt;=DATE(2025,2,1)),$P$10,""))</f>
        <v>8600</v>
      </c>
      <c r="N17" s="272">
        <f>IF($B$18="","",IF(AND($J$9&lt;=DATE(2025,3,31),$J$10&gt;=DATE(2025,3,1)),$P$10,""))</f>
        <v>8600</v>
      </c>
      <c r="O17" s="275">
        <f>B18</f>
        <v>86000</v>
      </c>
    </row>
    <row r="18" spans="1:16" ht="26.25" hidden="1" customHeight="1" thickBot="1">
      <c r="A18" s="35" t="s">
        <v>34</v>
      </c>
      <c r="B18" s="174">
        <v>86000</v>
      </c>
      <c r="C18" s="273"/>
      <c r="D18" s="273"/>
      <c r="E18" s="273"/>
      <c r="F18" s="273"/>
      <c r="G18" s="273"/>
      <c r="H18" s="273"/>
      <c r="I18" s="273"/>
      <c r="J18" s="273"/>
      <c r="K18" s="273"/>
      <c r="L18" s="273"/>
      <c r="M18" s="273"/>
      <c r="N18" s="273"/>
      <c r="O18" s="276"/>
    </row>
    <row r="19" spans="1:16" ht="40.5" hidden="1" customHeight="1" thickBot="1">
      <c r="A19" s="277" t="s">
        <v>35</v>
      </c>
      <c r="B19" s="278"/>
      <c r="C19" s="37">
        <f t="shared" ref="C19:O19" si="0">SUM(C15:C18)</f>
        <v>0</v>
      </c>
      <c r="D19" s="37">
        <f t="shared" si="0"/>
        <v>0</v>
      </c>
      <c r="E19" s="37">
        <f t="shared" si="0"/>
        <v>102600</v>
      </c>
      <c r="F19" s="37">
        <f t="shared" si="0"/>
        <v>102600</v>
      </c>
      <c r="G19" s="38">
        <f t="shared" si="0"/>
        <v>102600</v>
      </c>
      <c r="H19" s="37">
        <f t="shared" si="0"/>
        <v>102600</v>
      </c>
      <c r="I19" s="37">
        <f t="shared" si="0"/>
        <v>102600</v>
      </c>
      <c r="J19" s="37">
        <f t="shared" si="0"/>
        <v>102600</v>
      </c>
      <c r="K19" s="37">
        <f t="shared" si="0"/>
        <v>102600</v>
      </c>
      <c r="L19" s="37">
        <f t="shared" si="0"/>
        <v>102600</v>
      </c>
      <c r="M19" s="37">
        <f t="shared" si="0"/>
        <v>102600</v>
      </c>
      <c r="N19" s="38">
        <f t="shared" si="0"/>
        <v>102600</v>
      </c>
      <c r="O19" s="39">
        <f t="shared" si="0"/>
        <v>1026000</v>
      </c>
    </row>
    <row r="20" spans="1:16" ht="32.15" hidden="1" customHeight="1">
      <c r="A20" s="266" t="s">
        <v>36</v>
      </c>
      <c r="B20" s="267"/>
      <c r="C20" s="170"/>
      <c r="D20" s="170"/>
      <c r="E20" s="171">
        <v>20000</v>
      </c>
      <c r="F20" s="171">
        <v>20000</v>
      </c>
      <c r="G20" s="171">
        <v>20000</v>
      </c>
      <c r="H20" s="171">
        <v>20000</v>
      </c>
      <c r="I20" s="171">
        <v>20000</v>
      </c>
      <c r="J20" s="171">
        <v>20000</v>
      </c>
      <c r="K20" s="171">
        <v>20000</v>
      </c>
      <c r="L20" s="171">
        <v>20000</v>
      </c>
      <c r="M20" s="171">
        <v>20000</v>
      </c>
      <c r="N20" s="171">
        <v>20000</v>
      </c>
      <c r="O20" s="32">
        <f>SUM(C20:N20)</f>
        <v>200000</v>
      </c>
    </row>
    <row r="21" spans="1:16" ht="40.5" hidden="1" customHeight="1">
      <c r="A21" s="270" t="s">
        <v>37</v>
      </c>
      <c r="B21" s="271"/>
      <c r="C21" s="40">
        <f t="shared" ref="C21:N21" si="1">C19-C20</f>
        <v>0</v>
      </c>
      <c r="D21" s="40">
        <f t="shared" si="1"/>
        <v>0</v>
      </c>
      <c r="E21" s="40">
        <f t="shared" si="1"/>
        <v>82600</v>
      </c>
      <c r="F21" s="40">
        <f t="shared" si="1"/>
        <v>82600</v>
      </c>
      <c r="G21" s="41">
        <f t="shared" si="1"/>
        <v>82600</v>
      </c>
      <c r="H21" s="40">
        <f t="shared" si="1"/>
        <v>82600</v>
      </c>
      <c r="I21" s="40">
        <f t="shared" si="1"/>
        <v>82600</v>
      </c>
      <c r="J21" s="40">
        <f t="shared" si="1"/>
        <v>82600</v>
      </c>
      <c r="K21" s="40">
        <f t="shared" si="1"/>
        <v>82600</v>
      </c>
      <c r="L21" s="40">
        <f t="shared" si="1"/>
        <v>82600</v>
      </c>
      <c r="M21" s="40">
        <f t="shared" si="1"/>
        <v>82600</v>
      </c>
      <c r="N21" s="41">
        <f t="shared" si="1"/>
        <v>82600</v>
      </c>
      <c r="O21" s="42" t="s">
        <v>38</v>
      </c>
    </row>
    <row r="22" spans="1:16" ht="40.5" hidden="1" customHeight="1" thickBot="1">
      <c r="A22" s="279" t="s">
        <v>39</v>
      </c>
      <c r="B22" s="280"/>
      <c r="C22" s="43">
        <f t="shared" ref="C22:N22" si="2">IF(C21&lt;82000,C21,82000)</f>
        <v>0</v>
      </c>
      <c r="D22" s="43">
        <f t="shared" si="2"/>
        <v>0</v>
      </c>
      <c r="E22" s="43">
        <f t="shared" si="2"/>
        <v>82000</v>
      </c>
      <c r="F22" s="43">
        <f t="shared" si="2"/>
        <v>82000</v>
      </c>
      <c r="G22" s="44">
        <f t="shared" si="2"/>
        <v>82000</v>
      </c>
      <c r="H22" s="43">
        <f t="shared" si="2"/>
        <v>82000</v>
      </c>
      <c r="I22" s="43">
        <f t="shared" si="2"/>
        <v>82000</v>
      </c>
      <c r="J22" s="43">
        <f t="shared" si="2"/>
        <v>82000</v>
      </c>
      <c r="K22" s="43">
        <f t="shared" si="2"/>
        <v>82000</v>
      </c>
      <c r="L22" s="43">
        <f t="shared" si="2"/>
        <v>82000</v>
      </c>
      <c r="M22" s="43">
        <f t="shared" si="2"/>
        <v>82000</v>
      </c>
      <c r="N22" s="45">
        <f t="shared" si="2"/>
        <v>82000</v>
      </c>
      <c r="O22" s="46" t="s">
        <v>38</v>
      </c>
    </row>
    <row r="23" spans="1:16" ht="40.5" hidden="1" customHeight="1" thickTop="1" thickBot="1">
      <c r="A23" s="281" t="s">
        <v>189</v>
      </c>
      <c r="B23" s="282"/>
      <c r="C23" s="47">
        <f t="shared" ref="C23:N23" si="3">ROUNDDOWN(C22*7/8,-3)</f>
        <v>0</v>
      </c>
      <c r="D23" s="47">
        <f t="shared" si="3"/>
        <v>0</v>
      </c>
      <c r="E23" s="47">
        <f t="shared" si="3"/>
        <v>71000</v>
      </c>
      <c r="F23" s="47">
        <f t="shared" si="3"/>
        <v>71000</v>
      </c>
      <c r="G23" s="48">
        <f t="shared" si="3"/>
        <v>71000</v>
      </c>
      <c r="H23" s="47">
        <f t="shared" si="3"/>
        <v>71000</v>
      </c>
      <c r="I23" s="47">
        <f t="shared" si="3"/>
        <v>71000</v>
      </c>
      <c r="J23" s="47">
        <f t="shared" si="3"/>
        <v>71000</v>
      </c>
      <c r="K23" s="47">
        <f t="shared" si="3"/>
        <v>71000</v>
      </c>
      <c r="L23" s="47">
        <f t="shared" si="3"/>
        <v>71000</v>
      </c>
      <c r="M23" s="47">
        <f t="shared" si="3"/>
        <v>71000</v>
      </c>
      <c r="N23" s="48">
        <f t="shared" si="3"/>
        <v>71000</v>
      </c>
      <c r="O23" s="49">
        <f>SUM(C23:N23)</f>
        <v>710000</v>
      </c>
    </row>
    <row r="24" spans="1:16" ht="43" hidden="1" customHeight="1" thickBot="1">
      <c r="A24" s="50" t="s">
        <v>41</v>
      </c>
      <c r="B24" s="380"/>
      <c r="C24" s="380"/>
      <c r="D24" s="380"/>
      <c r="E24" s="380"/>
      <c r="F24" s="380"/>
      <c r="G24" s="380"/>
      <c r="H24" s="380"/>
      <c r="I24" s="380"/>
      <c r="J24" s="380"/>
      <c r="K24" s="380"/>
      <c r="L24" s="380"/>
      <c r="M24" s="380"/>
      <c r="N24" s="380"/>
      <c r="O24" s="381"/>
    </row>
    <row r="25" spans="1:16" ht="45.75" hidden="1" customHeight="1">
      <c r="A25" s="175" t="s">
        <v>42</v>
      </c>
      <c r="B25" s="176"/>
      <c r="C25" s="167"/>
      <c r="D25" s="167"/>
      <c r="E25" s="167"/>
      <c r="F25" s="167"/>
      <c r="G25" s="167"/>
      <c r="H25" s="167"/>
      <c r="I25" s="167"/>
      <c r="J25" s="167"/>
      <c r="K25" s="167"/>
      <c r="L25" s="167"/>
      <c r="M25" s="167"/>
      <c r="N25" s="167"/>
      <c r="O25" s="177"/>
    </row>
    <row r="26" spans="1:16" ht="133.5" customHeight="1">
      <c r="A26" s="182"/>
      <c r="B26" s="51"/>
      <c r="O26" s="2"/>
    </row>
    <row r="27" spans="1:16" ht="20.149999999999999" customHeight="1">
      <c r="O27" s="52"/>
    </row>
    <row r="28" spans="1:16" customFormat="1" ht="18">
      <c r="A28" s="53"/>
      <c r="B28" s="53"/>
      <c r="C28" s="53"/>
      <c r="D28" s="53"/>
      <c r="E28" s="53"/>
      <c r="F28" s="53"/>
      <c r="G28" s="53"/>
      <c r="J28" s="54"/>
      <c r="K28" s="54"/>
      <c r="O28" s="54" t="s">
        <v>44</v>
      </c>
    </row>
    <row r="29" spans="1:16" customFormat="1" ht="19">
      <c r="A29" s="285" t="s">
        <v>45</v>
      </c>
      <c r="B29" s="285"/>
      <c r="C29" s="285"/>
      <c r="D29" s="285"/>
      <c r="E29" s="285"/>
      <c r="F29" s="285"/>
      <c r="G29" s="285"/>
      <c r="H29" s="285"/>
      <c r="I29" s="285"/>
      <c r="J29" s="285"/>
      <c r="K29" s="285"/>
      <c r="L29" s="285"/>
      <c r="M29" s="285"/>
      <c r="N29" s="285"/>
      <c r="O29" s="285"/>
    </row>
    <row r="30" spans="1:16" customFormat="1" ht="25.5" customHeight="1">
      <c r="A30" s="55"/>
      <c r="B30" s="53"/>
      <c r="C30" s="53"/>
      <c r="D30" s="53"/>
      <c r="E30" s="53"/>
      <c r="F30" s="53"/>
      <c r="G30" s="53"/>
      <c r="H30" s="54"/>
      <c r="I30" s="54"/>
      <c r="J30" s="286" t="s">
        <v>190</v>
      </c>
      <c r="K30" s="286"/>
      <c r="L30" s="447" t="s">
        <v>133</v>
      </c>
      <c r="M30" s="447"/>
      <c r="N30" s="447"/>
      <c r="O30" s="447"/>
      <c r="P30" s="56"/>
    </row>
    <row r="31" spans="1:16" customFormat="1" ht="14.25" customHeight="1">
      <c r="B31" s="53"/>
      <c r="C31" s="53"/>
      <c r="D31" s="53"/>
      <c r="E31" s="57"/>
      <c r="F31" s="57"/>
      <c r="G31" s="58"/>
      <c r="H31" s="58"/>
      <c r="I31" s="58"/>
      <c r="J31" s="58"/>
      <c r="K31" s="58"/>
    </row>
    <row r="32" spans="1:16" customFormat="1" ht="18.75" customHeight="1">
      <c r="A32" s="288" t="s">
        <v>191</v>
      </c>
      <c r="B32" s="288"/>
      <c r="C32" s="288"/>
      <c r="D32" s="288"/>
      <c r="E32" s="288"/>
      <c r="F32" s="288"/>
      <c r="G32" s="288"/>
      <c r="H32" s="288"/>
      <c r="I32" s="288"/>
      <c r="J32" s="288"/>
      <c r="K32" s="288"/>
      <c r="L32" s="288"/>
      <c r="M32" s="288"/>
      <c r="N32" s="288"/>
      <c r="O32" s="288"/>
    </row>
    <row r="33" spans="1:15" customFormat="1" ht="12" customHeight="1" thickBot="1">
      <c r="A33" s="59"/>
      <c r="B33" s="59"/>
      <c r="C33" s="59"/>
      <c r="D33" s="59"/>
      <c r="E33" s="59"/>
      <c r="F33" s="59"/>
      <c r="G33" s="59"/>
      <c r="H33" s="59"/>
      <c r="I33" s="59"/>
      <c r="J33" s="59"/>
      <c r="K33" s="59"/>
    </row>
    <row r="34" spans="1:15" customFormat="1" ht="27" customHeight="1" thickBot="1">
      <c r="A34" s="289" t="s">
        <v>48</v>
      </c>
      <c r="B34" s="290"/>
      <c r="C34" s="293" t="s">
        <v>49</v>
      </c>
      <c r="D34" s="293"/>
      <c r="E34" s="448" t="s">
        <v>192</v>
      </c>
      <c r="F34" s="449"/>
      <c r="G34" s="449"/>
      <c r="H34" s="449"/>
      <c r="I34" s="450"/>
      <c r="J34" s="1"/>
      <c r="K34" s="1"/>
      <c r="N34" s="60" t="s">
        <v>1</v>
      </c>
      <c r="O34" s="61" t="s">
        <v>2</v>
      </c>
    </row>
    <row r="35" spans="1:15" customFormat="1" ht="27" customHeight="1" thickBot="1">
      <c r="A35" s="291"/>
      <c r="B35" s="292"/>
      <c r="C35" s="295" t="s">
        <v>50</v>
      </c>
      <c r="D35" s="295"/>
      <c r="E35" s="469" t="s">
        <v>201</v>
      </c>
      <c r="F35" s="470"/>
      <c r="G35" s="470"/>
      <c r="H35" s="470"/>
      <c r="I35" s="470"/>
      <c r="J35" s="1"/>
      <c r="K35" s="1"/>
      <c r="N35" s="211">
        <f>N5</f>
        <v>1</v>
      </c>
      <c r="O35" s="63">
        <f>O5</f>
        <v>0</v>
      </c>
    </row>
    <row r="36" spans="1:15" customFormat="1" ht="14.25" customHeight="1">
      <c r="A36" s="64"/>
      <c r="B36" s="64"/>
      <c r="C36" s="53"/>
      <c r="D36" s="53"/>
      <c r="E36" s="53"/>
      <c r="F36" s="53"/>
      <c r="G36" s="53"/>
      <c r="H36" s="53"/>
      <c r="I36" s="53"/>
      <c r="J36" s="65"/>
      <c r="K36" s="66"/>
    </row>
    <row r="37" spans="1:15" customFormat="1" ht="18.5" thickBot="1">
      <c r="A37" s="67" t="s">
        <v>51</v>
      </c>
      <c r="B37" s="53"/>
      <c r="C37" s="53"/>
      <c r="D37" s="53"/>
      <c r="E37" s="68"/>
      <c r="F37" s="68"/>
      <c r="G37" s="68"/>
      <c r="H37" s="69"/>
      <c r="I37" s="69"/>
      <c r="J37" s="69"/>
      <c r="K37" s="69"/>
      <c r="L37" s="69"/>
      <c r="M37" s="69"/>
      <c r="O37" s="70" t="str">
        <f>J7</f>
        <v>東京都渋谷区代々木〇ー♢ー△　ABCマンション３０１号室</v>
      </c>
    </row>
    <row r="38" spans="1:15" customFormat="1" ht="36.5" thickBot="1">
      <c r="A38" s="71" t="s">
        <v>52</v>
      </c>
      <c r="B38" s="296" t="s">
        <v>17</v>
      </c>
      <c r="C38" s="297"/>
      <c r="D38" s="298" t="s">
        <v>194</v>
      </c>
      <c r="E38" s="299"/>
      <c r="F38" s="72" t="s">
        <v>54</v>
      </c>
      <c r="G38" s="73" t="s">
        <v>55</v>
      </c>
      <c r="H38" s="296" t="s">
        <v>56</v>
      </c>
      <c r="I38" s="452"/>
      <c r="J38" s="452"/>
      <c r="K38" s="452"/>
      <c r="L38" s="452"/>
      <c r="M38" s="452"/>
      <c r="N38" s="452"/>
      <c r="O38" s="453"/>
    </row>
    <row r="39" spans="1:15" customFormat="1" ht="38.25" customHeight="1" thickTop="1" thickBot="1">
      <c r="A39" s="212">
        <v>45766</v>
      </c>
      <c r="B39" s="303" t="s">
        <v>57</v>
      </c>
      <c r="C39" s="304"/>
      <c r="D39" s="305">
        <f>B18</f>
        <v>86000</v>
      </c>
      <c r="E39" s="306"/>
      <c r="F39" s="75">
        <f>G39-D39</f>
        <v>190000</v>
      </c>
      <c r="G39" s="213">
        <v>276000</v>
      </c>
      <c r="H39" s="454" t="s">
        <v>195</v>
      </c>
      <c r="I39" s="455"/>
      <c r="J39" s="455"/>
      <c r="K39" s="455"/>
      <c r="L39" s="455"/>
      <c r="M39" s="455"/>
      <c r="N39" s="455"/>
      <c r="O39" s="455"/>
    </row>
    <row r="40" spans="1:15" customFormat="1" ht="9.75" customHeight="1">
      <c r="A40" s="77"/>
      <c r="B40" s="78"/>
      <c r="C40" s="78"/>
      <c r="D40" s="79"/>
      <c r="E40" s="79"/>
      <c r="F40" s="313"/>
      <c r="G40" s="313"/>
      <c r="H40" s="314"/>
      <c r="I40" s="314"/>
      <c r="J40" s="314"/>
      <c r="K40" s="314"/>
    </row>
    <row r="41" spans="1:15" customFormat="1" ht="18.5" thickBot="1">
      <c r="A41" s="67" t="s">
        <v>58</v>
      </c>
      <c r="B41" s="53"/>
      <c r="C41" s="53"/>
      <c r="D41" s="53"/>
      <c r="E41" s="53"/>
      <c r="F41" s="53"/>
      <c r="G41" s="53"/>
      <c r="H41" s="53"/>
      <c r="I41" s="53"/>
      <c r="J41" s="53"/>
      <c r="K41" s="53"/>
    </row>
    <row r="42" spans="1:15" customFormat="1" ht="18.75" customHeight="1">
      <c r="A42" s="315" t="s">
        <v>52</v>
      </c>
      <c r="B42" s="317" t="s">
        <v>59</v>
      </c>
      <c r="C42" s="319" t="s">
        <v>60</v>
      </c>
      <c r="D42" s="320"/>
      <c r="E42" s="321" t="s">
        <v>61</v>
      </c>
      <c r="F42" s="323" t="s">
        <v>54</v>
      </c>
      <c r="G42" s="317" t="s">
        <v>55</v>
      </c>
      <c r="H42" s="325" t="s">
        <v>56</v>
      </c>
      <c r="I42" s="326"/>
      <c r="J42" s="326"/>
      <c r="K42" s="326"/>
      <c r="L42" s="326"/>
      <c r="M42" s="326"/>
      <c r="N42" s="326"/>
      <c r="O42" s="327"/>
    </row>
    <row r="43" spans="1:15" customFormat="1" ht="24.5" thickBot="1">
      <c r="A43" s="316"/>
      <c r="B43" s="318"/>
      <c r="C43" s="80" t="s">
        <v>62</v>
      </c>
      <c r="D43" s="80" t="s">
        <v>63</v>
      </c>
      <c r="E43" s="322"/>
      <c r="F43" s="324"/>
      <c r="G43" s="318"/>
      <c r="H43" s="328"/>
      <c r="I43" s="329"/>
      <c r="J43" s="329"/>
      <c r="K43" s="329"/>
      <c r="L43" s="329"/>
      <c r="M43" s="329"/>
      <c r="N43" s="329"/>
      <c r="O43" s="330"/>
    </row>
    <row r="44" spans="1:15" customFormat="1" ht="33.75" customHeight="1" thickTop="1">
      <c r="A44" s="214"/>
      <c r="B44" s="82">
        <v>4</v>
      </c>
      <c r="C44" s="83">
        <f>C15</f>
        <v>0</v>
      </c>
      <c r="D44" s="83">
        <f>C16</f>
        <v>0</v>
      </c>
      <c r="E44" s="84">
        <f>SUM(C44:D44)</f>
        <v>0</v>
      </c>
      <c r="F44" s="85">
        <f>G44-E44</f>
        <v>0</v>
      </c>
      <c r="G44" s="215"/>
      <c r="H44" s="459"/>
      <c r="I44" s="460"/>
      <c r="J44" s="460"/>
      <c r="K44" s="460"/>
      <c r="L44" s="460"/>
      <c r="M44" s="460"/>
      <c r="N44" s="460"/>
      <c r="O44" s="461"/>
    </row>
    <row r="45" spans="1:15" customFormat="1" ht="33.75" customHeight="1">
      <c r="A45" s="216">
        <v>45766</v>
      </c>
      <c r="B45" s="82">
        <v>5</v>
      </c>
      <c r="C45" s="83">
        <f>D15</f>
        <v>0</v>
      </c>
      <c r="D45" s="83">
        <f>D16</f>
        <v>0</v>
      </c>
      <c r="E45" s="84">
        <f t="shared" ref="E45:E55" si="4">SUM(C45:D45)</f>
        <v>0</v>
      </c>
      <c r="F45" s="85">
        <f t="shared" ref="F45:F55" si="5">G45-E45</f>
        <v>276000</v>
      </c>
      <c r="G45" s="217">
        <v>276000</v>
      </c>
      <c r="H45" s="474" t="s">
        <v>195</v>
      </c>
      <c r="I45" s="475"/>
      <c r="J45" s="475"/>
      <c r="K45" s="475"/>
      <c r="L45" s="475"/>
      <c r="M45" s="475"/>
      <c r="N45" s="475"/>
      <c r="O45" s="476"/>
    </row>
    <row r="46" spans="1:15" customFormat="1" ht="33.75" customHeight="1">
      <c r="A46" s="216">
        <v>45797</v>
      </c>
      <c r="B46" s="82">
        <v>6</v>
      </c>
      <c r="C46" s="83">
        <f>E15</f>
        <v>86000</v>
      </c>
      <c r="D46" s="83">
        <f>E16</f>
        <v>8000</v>
      </c>
      <c r="E46" s="84">
        <f t="shared" si="4"/>
        <v>94000</v>
      </c>
      <c r="F46" s="85">
        <f t="shared" si="5"/>
        <v>330</v>
      </c>
      <c r="G46" s="217">
        <v>94330</v>
      </c>
      <c r="H46" s="474" t="s">
        <v>202</v>
      </c>
      <c r="I46" s="475"/>
      <c r="J46" s="475"/>
      <c r="K46" s="475"/>
      <c r="L46" s="475"/>
      <c r="M46" s="475"/>
      <c r="N46" s="475"/>
      <c r="O46" s="476"/>
    </row>
    <row r="47" spans="1:15" customFormat="1" ht="33.75" customHeight="1">
      <c r="A47" s="216">
        <v>45828</v>
      </c>
      <c r="B47" s="82">
        <v>7</v>
      </c>
      <c r="C47" s="83">
        <f>F15</f>
        <v>86000</v>
      </c>
      <c r="D47" s="83">
        <f>F16</f>
        <v>8000</v>
      </c>
      <c r="E47" s="84">
        <f t="shared" si="4"/>
        <v>94000</v>
      </c>
      <c r="F47" s="85">
        <f t="shared" si="5"/>
        <v>330</v>
      </c>
      <c r="G47" s="217">
        <v>94330</v>
      </c>
      <c r="H47" s="471" t="s">
        <v>203</v>
      </c>
      <c r="I47" s="472"/>
      <c r="J47" s="472"/>
      <c r="K47" s="472"/>
      <c r="L47" s="472"/>
      <c r="M47" s="472"/>
      <c r="N47" s="472"/>
      <c r="O47" s="473"/>
    </row>
    <row r="48" spans="1:15" customFormat="1" ht="33.75" customHeight="1">
      <c r="A48" s="216">
        <v>45857</v>
      </c>
      <c r="B48" s="82">
        <v>8</v>
      </c>
      <c r="C48" s="83">
        <f>G15</f>
        <v>86000</v>
      </c>
      <c r="D48" s="83">
        <f>G16</f>
        <v>8000</v>
      </c>
      <c r="E48" s="84">
        <f t="shared" si="4"/>
        <v>94000</v>
      </c>
      <c r="F48" s="85">
        <f t="shared" si="5"/>
        <v>330</v>
      </c>
      <c r="G48" s="217">
        <v>94330</v>
      </c>
      <c r="H48" s="471" t="s">
        <v>203</v>
      </c>
      <c r="I48" s="472"/>
      <c r="J48" s="472"/>
      <c r="K48" s="472"/>
      <c r="L48" s="472"/>
      <c r="M48" s="472"/>
      <c r="N48" s="472"/>
      <c r="O48" s="473"/>
    </row>
    <row r="49" spans="1:15" customFormat="1" ht="33.75" customHeight="1">
      <c r="A49" s="216">
        <v>45889</v>
      </c>
      <c r="B49" s="82">
        <v>9</v>
      </c>
      <c r="C49" s="88">
        <f>H15</f>
        <v>86000</v>
      </c>
      <c r="D49" s="88">
        <f>H16</f>
        <v>8000</v>
      </c>
      <c r="E49" s="84">
        <f t="shared" si="4"/>
        <v>94000</v>
      </c>
      <c r="F49" s="85">
        <f t="shared" si="5"/>
        <v>330</v>
      </c>
      <c r="G49" s="217">
        <v>94330</v>
      </c>
      <c r="H49" s="471" t="s">
        <v>203</v>
      </c>
      <c r="I49" s="472"/>
      <c r="J49" s="472"/>
      <c r="K49" s="472"/>
      <c r="L49" s="472"/>
      <c r="M49" s="472"/>
      <c r="N49" s="472"/>
      <c r="O49" s="473"/>
    </row>
    <row r="50" spans="1:15" customFormat="1" ht="33.75" customHeight="1">
      <c r="A50" s="216">
        <v>45920</v>
      </c>
      <c r="B50" s="82">
        <v>10</v>
      </c>
      <c r="C50" s="88">
        <f>I15</f>
        <v>86000</v>
      </c>
      <c r="D50" s="88">
        <f>I16</f>
        <v>8000</v>
      </c>
      <c r="E50" s="84">
        <f t="shared" si="4"/>
        <v>94000</v>
      </c>
      <c r="F50" s="85">
        <f t="shared" si="5"/>
        <v>330</v>
      </c>
      <c r="G50" s="217">
        <v>94330</v>
      </c>
      <c r="H50" s="471" t="s">
        <v>203</v>
      </c>
      <c r="I50" s="472"/>
      <c r="J50" s="472"/>
      <c r="K50" s="472"/>
      <c r="L50" s="472"/>
      <c r="M50" s="472"/>
      <c r="N50" s="472"/>
      <c r="O50" s="473"/>
    </row>
    <row r="51" spans="1:15" customFormat="1" ht="33.75" customHeight="1">
      <c r="A51" s="216">
        <v>45948</v>
      </c>
      <c r="B51" s="82">
        <v>11</v>
      </c>
      <c r="C51" s="88">
        <f>J15</f>
        <v>86000</v>
      </c>
      <c r="D51" s="88">
        <f>J16</f>
        <v>8000</v>
      </c>
      <c r="E51" s="84">
        <f t="shared" si="4"/>
        <v>94000</v>
      </c>
      <c r="F51" s="85">
        <f t="shared" si="5"/>
        <v>330</v>
      </c>
      <c r="G51" s="217">
        <v>94330</v>
      </c>
      <c r="H51" s="471" t="s">
        <v>203</v>
      </c>
      <c r="I51" s="472"/>
      <c r="J51" s="472"/>
      <c r="K51" s="472"/>
      <c r="L51" s="472"/>
      <c r="M51" s="472"/>
      <c r="N51" s="472"/>
      <c r="O51" s="473"/>
    </row>
    <row r="52" spans="1:15" customFormat="1" ht="33.75" customHeight="1">
      <c r="A52" s="223">
        <v>45981</v>
      </c>
      <c r="B52" s="82">
        <v>12</v>
      </c>
      <c r="C52" s="88">
        <f>K15</f>
        <v>86000</v>
      </c>
      <c r="D52" s="88">
        <f>K16</f>
        <v>8000</v>
      </c>
      <c r="E52" s="84">
        <f t="shared" si="4"/>
        <v>94000</v>
      </c>
      <c r="F52" s="85">
        <f t="shared" si="5"/>
        <v>660</v>
      </c>
      <c r="G52" s="224">
        <v>94660</v>
      </c>
      <c r="H52" s="477" t="s">
        <v>204</v>
      </c>
      <c r="I52" s="478"/>
      <c r="J52" s="478"/>
      <c r="K52" s="478"/>
      <c r="L52" s="478"/>
      <c r="M52" s="478"/>
      <c r="N52" s="478"/>
      <c r="O52" s="479"/>
    </row>
    <row r="53" spans="1:15" customFormat="1" ht="33.75" customHeight="1">
      <c r="A53" s="223">
        <v>46011</v>
      </c>
      <c r="B53" s="82">
        <v>1</v>
      </c>
      <c r="C53" s="88">
        <f>L15</f>
        <v>86000</v>
      </c>
      <c r="D53" s="88">
        <f>L16</f>
        <v>8000</v>
      </c>
      <c r="E53" s="84">
        <f t="shared" si="4"/>
        <v>94000</v>
      </c>
      <c r="F53" s="85">
        <f t="shared" si="5"/>
        <v>660</v>
      </c>
      <c r="G53" s="224">
        <v>94660</v>
      </c>
      <c r="H53" s="480" t="s">
        <v>203</v>
      </c>
      <c r="I53" s="478"/>
      <c r="J53" s="478"/>
      <c r="K53" s="478"/>
      <c r="L53" s="478"/>
      <c r="M53" s="478"/>
      <c r="N53" s="478"/>
      <c r="O53" s="479"/>
    </row>
    <row r="54" spans="1:15" customFormat="1" ht="33.75" customHeight="1">
      <c r="A54" s="223">
        <v>46040</v>
      </c>
      <c r="B54" s="82">
        <v>2</v>
      </c>
      <c r="C54" s="88">
        <f>M15</f>
        <v>86000</v>
      </c>
      <c r="D54" s="88">
        <f>M16</f>
        <v>8000</v>
      </c>
      <c r="E54" s="84">
        <f t="shared" si="4"/>
        <v>94000</v>
      </c>
      <c r="F54" s="85">
        <f t="shared" si="5"/>
        <v>660</v>
      </c>
      <c r="G54" s="224">
        <v>94660</v>
      </c>
      <c r="H54" s="480" t="s">
        <v>203</v>
      </c>
      <c r="I54" s="478"/>
      <c r="J54" s="478"/>
      <c r="K54" s="478"/>
      <c r="L54" s="478"/>
      <c r="M54" s="478"/>
      <c r="N54" s="478"/>
      <c r="O54" s="479"/>
    </row>
    <row r="55" spans="1:15" customFormat="1" ht="33.75" customHeight="1" thickBot="1">
      <c r="A55" s="223">
        <v>46073</v>
      </c>
      <c r="B55" s="90">
        <v>3</v>
      </c>
      <c r="C55" s="91">
        <f>N15</f>
        <v>86000</v>
      </c>
      <c r="D55" s="91">
        <f>N16</f>
        <v>8000</v>
      </c>
      <c r="E55" s="92">
        <f t="shared" si="4"/>
        <v>94000</v>
      </c>
      <c r="F55" s="93">
        <f t="shared" si="5"/>
        <v>660</v>
      </c>
      <c r="G55" s="224">
        <v>94660</v>
      </c>
      <c r="H55" s="480" t="s">
        <v>203</v>
      </c>
      <c r="I55" s="478"/>
      <c r="J55" s="478"/>
      <c r="K55" s="478"/>
      <c r="L55" s="478"/>
      <c r="M55" s="478"/>
      <c r="N55" s="478"/>
      <c r="O55" s="479"/>
    </row>
    <row r="56" spans="1:15" customFormat="1" ht="33" customHeight="1">
      <c r="A56" s="95" t="s">
        <v>64</v>
      </c>
      <c r="C56" s="53"/>
      <c r="D56" s="53"/>
      <c r="E56" s="53"/>
      <c r="F56" s="53"/>
      <c r="G56" s="53"/>
      <c r="H56" s="53"/>
      <c r="I56" s="53"/>
      <c r="J56" s="53"/>
      <c r="K56" s="53"/>
    </row>
    <row r="57" spans="1:15" customFormat="1" ht="30.75" customHeight="1">
      <c r="A57" s="334" t="s">
        <v>65</v>
      </c>
      <c r="B57" s="334"/>
      <c r="C57" s="335" t="s">
        <v>66</v>
      </c>
      <c r="D57" s="335"/>
      <c r="E57" s="335"/>
      <c r="F57" s="335"/>
      <c r="G57" s="335"/>
      <c r="H57" s="335"/>
      <c r="I57" s="335"/>
      <c r="J57" s="335"/>
      <c r="K57" s="335"/>
      <c r="L57" s="96"/>
    </row>
    <row r="58" spans="1:15" customFormat="1" ht="30" customHeight="1">
      <c r="A58" s="97"/>
      <c r="B58" s="98" t="s">
        <v>67</v>
      </c>
      <c r="C58" s="462" t="s">
        <v>199</v>
      </c>
      <c r="D58" s="462"/>
      <c r="E58" s="462"/>
      <c r="F58" s="462"/>
      <c r="G58" s="462"/>
      <c r="H58" s="462"/>
      <c r="I58" s="462"/>
      <c r="J58" s="462"/>
      <c r="K58" s="462"/>
      <c r="L58" s="222"/>
      <c r="O58" s="99" t="s">
        <v>137</v>
      </c>
    </row>
    <row r="60" spans="1:15" customFormat="1" ht="18">
      <c r="B60" s="98"/>
    </row>
    <row r="61" spans="1:15" customFormat="1" ht="18">
      <c r="A61" s="53"/>
      <c r="K61" s="1"/>
    </row>
  </sheetData>
  <sheetProtection sheet="1" objects="1" scenarios="1"/>
  <mergeCells count="79">
    <mergeCell ref="A57:B57"/>
    <mergeCell ref="C57:K57"/>
    <mergeCell ref="C58:K58"/>
    <mergeCell ref="H50:O50"/>
    <mergeCell ref="H51:O51"/>
    <mergeCell ref="H52:O52"/>
    <mergeCell ref="H53:O53"/>
    <mergeCell ref="H54:O54"/>
    <mergeCell ref="H55:O55"/>
    <mergeCell ref="H49:O49"/>
    <mergeCell ref="F40:K40"/>
    <mergeCell ref="A42:A43"/>
    <mergeCell ref="B42:B43"/>
    <mergeCell ref="C42:D42"/>
    <mergeCell ref="E42:E43"/>
    <mergeCell ref="F42:F43"/>
    <mergeCell ref="G42:G43"/>
    <mergeCell ref="H42:O43"/>
    <mergeCell ref="H44:O44"/>
    <mergeCell ref="H45:O45"/>
    <mergeCell ref="H46:O46"/>
    <mergeCell ref="H47:O47"/>
    <mergeCell ref="H48:O48"/>
    <mergeCell ref="B38:C38"/>
    <mergeCell ref="D38:E38"/>
    <mergeCell ref="H38:O38"/>
    <mergeCell ref="B39:C39"/>
    <mergeCell ref="D39:E39"/>
    <mergeCell ref="H39:O39"/>
    <mergeCell ref="A32:O32"/>
    <mergeCell ref="A34:B35"/>
    <mergeCell ref="C34:D34"/>
    <mergeCell ref="E34:I34"/>
    <mergeCell ref="C35:D35"/>
    <mergeCell ref="E35:I35"/>
    <mergeCell ref="A22:B22"/>
    <mergeCell ref="A23:B23"/>
    <mergeCell ref="B24:O24"/>
    <mergeCell ref="A29:O29"/>
    <mergeCell ref="J30:K30"/>
    <mergeCell ref="L30:O30"/>
    <mergeCell ref="M17:M18"/>
    <mergeCell ref="N17:N18"/>
    <mergeCell ref="O17:O18"/>
    <mergeCell ref="A19:B19"/>
    <mergeCell ref="A20:B20"/>
    <mergeCell ref="K17:K18"/>
    <mergeCell ref="L17:L18"/>
    <mergeCell ref="A21:B21"/>
    <mergeCell ref="G17:G18"/>
    <mergeCell ref="H17:H18"/>
    <mergeCell ref="I17:I18"/>
    <mergeCell ref="J17:J18"/>
    <mergeCell ref="A17:B17"/>
    <mergeCell ref="C17:C18"/>
    <mergeCell ref="D17:D18"/>
    <mergeCell ref="E17:E18"/>
    <mergeCell ref="F17:F18"/>
    <mergeCell ref="D11:E11"/>
    <mergeCell ref="K11:O11"/>
    <mergeCell ref="A14:B14"/>
    <mergeCell ref="A15:B15"/>
    <mergeCell ref="A16:B16"/>
    <mergeCell ref="C8:D8"/>
    <mergeCell ref="H8:I8"/>
    <mergeCell ref="J8:L8"/>
    <mergeCell ref="M8:O8"/>
    <mergeCell ref="C9:D9"/>
    <mergeCell ref="H9:H10"/>
    <mergeCell ref="J9:L9"/>
    <mergeCell ref="M9:O10"/>
    <mergeCell ref="J10:L10"/>
    <mergeCell ref="A3:E3"/>
    <mergeCell ref="K3:O3"/>
    <mergeCell ref="A5:H5"/>
    <mergeCell ref="I5:L5"/>
    <mergeCell ref="C7:F7"/>
    <mergeCell ref="H7:I7"/>
    <mergeCell ref="J7:O7"/>
  </mergeCells>
  <phoneticPr fontId="3"/>
  <dataValidations count="10">
    <dataValidation type="date" errorStyle="warning" allowBlank="1" showInputMessage="1" showErrorMessage="1" errorTitle="年月日再確認" error="本年度経費支払日以外の年月日が入っていませんか？_x000a_（例）2020/1/31_x000a_※礼金に関しては、その限りではありません。" sqref="A39" xr:uid="{7ECD8865-D12E-43BD-95E5-6A70E0BB771B}">
      <formula1>44287</formula1>
      <formula2>45016</formula2>
    </dataValidation>
    <dataValidation type="date" errorStyle="warning" allowBlank="1" showInputMessage="1" showErrorMessage="1" errorTitle="年月日誤り" error="令和3年度内の日付を入力してください。" promptTitle="西暦で入力してください。" prompt="例：○○○○/○/○_x000a_年月日の区切りには / （スラッシュ）を使用してください。" sqref="J9:J10" xr:uid="{99B6BF86-82B2-4B2F-9BBD-228FFF09BA5A}">
      <formula1>44287</formula1>
      <formula2>44651</formula2>
    </dataValidation>
    <dataValidation allowBlank="1" showErrorMessage="1" sqref="N5" xr:uid="{569C8E99-24E9-4E9A-9992-E6999C4E5D0B}"/>
    <dataValidation type="custom" showInputMessage="1" showErrorMessage="1" errorTitle="このセルは入力できません" error="このセルは自動計算されるため、入力できません。" sqref="F44:F55" xr:uid="{1082E7C6-2069-42F5-8A87-17EF4E212459}">
      <formula1>G44-E44</formula1>
    </dataValidation>
    <dataValidation allowBlank="1" showInputMessage="1" showErrorMessage="1" prompt="建物名 部屋番号まで入力してください。" sqref="J7:O7" xr:uid="{0BBD23E1-2F12-42CD-BCEB-7B975B2DE6AD}"/>
    <dataValidation allowBlank="1" showInputMessage="1" showErrorMessage="1" prompt="1から20の数字を入力してください。" sqref="N35" xr:uid="{057519F1-A9B8-49DB-8995-7F4EA8974E83}"/>
    <dataValidation type="list" allowBlank="1" showInputMessage="1" showErrorMessage="1" sqref="I5" xr:uid="{67AC47CB-CCFC-421A-919E-2EAA03564897}">
      <formula1>"事業計画書（宿舎別）,交付申請書（宿舎別）,実績報告書（宿舎別）"</formula1>
    </dataValidation>
    <dataValidation allowBlank="1" showInputMessage="1" showErrorMessage="1" promptTitle="直接入力不可" prompt="クリーム色の網掛け部分は直接入力しないでください。" sqref="D11:E11" xr:uid="{56F93E55-564B-4A04-9511-25A4164B92DE}"/>
    <dataValidation type="custom" allowBlank="1" showInputMessage="1" showErrorMessage="1" sqref="F39" xr:uid="{4CD3978F-1129-4EE1-BF35-61B7B2608AC0}">
      <formula1>G39-D39</formula1>
    </dataValidation>
    <dataValidation type="date" errorStyle="warning" allowBlank="1" showInputMessage="1" showErrorMessage="1" errorTitle="年月日再確認" error="本年度経費支払日以外の年月日が入っていませんか？_x000a_（例）2020/1/31_x000a_※礼金に関しては、その限りではありません。" sqref="A40" xr:uid="{7DF871A3-8B33-4A76-93D6-34F5302CBBFB}">
      <formula1>44621</formula1>
      <formula2>45016</formula2>
    </dataValidation>
  </dataValidations>
  <pageMargins left="0.51181102362204722" right="0.43307086614173229" top="0.47244094488188981" bottom="0.31496062992125984" header="0.31496062992125984" footer="0.19685039370078741"/>
  <pageSetup paperSize="9" scale="53" orientation="portrait" r:id="rId1"/>
  <headerFooter scaleWithDoc="0" alignWithMargins="0">
    <oddFooter>&amp;C&amp;"BIZ UDPゴシック,標準"&amp;14 ２０</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DA5CA-332C-4A4A-B05C-3D36D5F0E9D5}">
  <dimension ref="A1:N24"/>
  <sheetViews>
    <sheetView zoomScaleNormal="100" workbookViewId="0">
      <selection activeCell="A8" sqref="A8:B9"/>
    </sheetView>
  </sheetViews>
  <sheetFormatPr defaultColWidth="8.25" defaultRowHeight="13"/>
  <cols>
    <col min="1" max="4" width="8.25" style="100" customWidth="1"/>
    <col min="5" max="5" width="4.33203125" style="100" customWidth="1"/>
    <col min="6" max="6" width="8.25" style="100"/>
    <col min="7" max="8" width="8.25" style="100" customWidth="1"/>
    <col min="9" max="9" width="8.25" style="100"/>
    <col min="10" max="10" width="10.6640625" style="100" bestFit="1" customWidth="1"/>
    <col min="11" max="13" width="8.25" style="100"/>
    <col min="14" max="14" width="9.83203125" style="100" hidden="1" customWidth="1"/>
    <col min="15" max="15" width="10.6640625" style="100" customWidth="1"/>
    <col min="16" max="16384" width="8.25" style="100"/>
  </cols>
  <sheetData>
    <row r="1" spans="1:14" ht="13.5" customHeight="1">
      <c r="A1" s="100" t="s">
        <v>69</v>
      </c>
    </row>
    <row r="2" spans="1:14">
      <c r="J2" s="101"/>
      <c r="K2" s="100" t="s">
        <v>70</v>
      </c>
    </row>
    <row r="3" spans="1:14" ht="27.75" customHeight="1">
      <c r="A3" s="102" t="s">
        <v>71</v>
      </c>
      <c r="I3" s="103"/>
      <c r="J3" s="347" t="s">
        <v>72</v>
      </c>
      <c r="K3" s="347"/>
      <c r="L3" s="347"/>
      <c r="M3" s="347"/>
      <c r="N3" s="104"/>
    </row>
    <row r="4" spans="1:14" ht="13.5" customHeight="1">
      <c r="A4" s="102"/>
    </row>
    <row r="5" spans="1:14" ht="18" customHeight="1">
      <c r="A5" s="105" t="s">
        <v>73</v>
      </c>
    </row>
    <row r="6" spans="1:14" ht="23.25" customHeight="1">
      <c r="A6" s="348" t="s">
        <v>74</v>
      </c>
      <c r="B6" s="348"/>
      <c r="C6" s="348"/>
      <c r="D6" s="348"/>
      <c r="E6" s="348"/>
      <c r="F6" s="106" t="s">
        <v>75</v>
      </c>
      <c r="G6" s="348" t="s">
        <v>76</v>
      </c>
      <c r="H6" s="348"/>
      <c r="I6" s="348"/>
      <c r="J6" s="348"/>
    </row>
    <row r="7" spans="1:14" ht="30.75" customHeight="1" thickBot="1">
      <c r="A7" s="349" t="s">
        <v>77</v>
      </c>
      <c r="B7" s="349"/>
      <c r="C7" s="349"/>
      <c r="D7" s="349"/>
      <c r="E7" s="349"/>
      <c r="F7" s="106" t="s">
        <v>78</v>
      </c>
      <c r="G7" s="348"/>
      <c r="H7" s="348"/>
      <c r="I7" s="348"/>
      <c r="J7" s="348"/>
    </row>
    <row r="8" spans="1:14" ht="18" customHeight="1">
      <c r="A8" s="350"/>
      <c r="B8" s="351"/>
      <c r="C8" s="107"/>
      <c r="D8" s="106"/>
      <c r="E8" s="106"/>
      <c r="F8" s="106"/>
      <c r="I8" s="106"/>
      <c r="J8" s="108"/>
      <c r="K8" s="108"/>
      <c r="L8" s="108"/>
      <c r="M8" s="108"/>
      <c r="N8" s="109"/>
    </row>
    <row r="9" spans="1:14" ht="18" customHeight="1" thickBot="1">
      <c r="A9" s="352"/>
      <c r="B9" s="353"/>
      <c r="C9" s="107"/>
      <c r="D9" s="106"/>
      <c r="E9" s="106"/>
      <c r="F9" s="106"/>
      <c r="I9" s="106"/>
      <c r="J9" s="108"/>
      <c r="K9" s="108"/>
      <c r="L9" s="108"/>
      <c r="M9" s="108"/>
      <c r="N9" s="109"/>
    </row>
    <row r="12" spans="1:14" ht="18" customHeight="1">
      <c r="A12" s="105" t="s">
        <v>79</v>
      </c>
      <c r="G12" s="110"/>
      <c r="H12" s="110" t="s">
        <v>80</v>
      </c>
    </row>
    <row r="13" spans="1:14" ht="14.5" thickBot="1">
      <c r="A13" s="105"/>
      <c r="H13" s="100" t="s">
        <v>81</v>
      </c>
    </row>
    <row r="14" spans="1:14" ht="27" customHeight="1" thickBot="1">
      <c r="A14" s="339"/>
      <c r="B14" s="340"/>
      <c r="G14" s="111"/>
      <c r="H14" s="339"/>
      <c r="I14" s="340"/>
    </row>
    <row r="17" spans="1:14" ht="18" customHeight="1">
      <c r="A17" s="105" t="s">
        <v>82</v>
      </c>
      <c r="H17" s="110"/>
    </row>
    <row r="18" spans="1:14" ht="13.5" thickBot="1">
      <c r="A18" s="100" t="s">
        <v>83</v>
      </c>
    </row>
    <row r="19" spans="1:14" ht="27" customHeight="1" thickBot="1">
      <c r="A19" s="339"/>
      <c r="B19" s="340"/>
      <c r="H19" s="341"/>
      <c r="I19" s="341"/>
    </row>
    <row r="22" spans="1:14" ht="24" customHeight="1" thickBot="1">
      <c r="H22" s="112" t="s">
        <v>84</v>
      </c>
    </row>
    <row r="23" spans="1:14" ht="40" customHeight="1" thickBot="1">
      <c r="H23" s="342" t="s">
        <v>85</v>
      </c>
      <c r="I23" s="343"/>
      <c r="J23" s="344" t="str">
        <f>IF(OR(ISBLANK(A8),ISBLANK(A14),ISBLANK(H14),ISBLANK(A19)),"",IF(A8="新規",IF(DAY(N23)=1,N23,DATE(YEAR(N23),MONTH(N23)+1,1)),IF(A8="継続",N23)))</f>
        <v/>
      </c>
      <c r="K23" s="345"/>
      <c r="L23" s="346"/>
      <c r="N23" s="111">
        <f>MAX(A14,H14,A19,H19)</f>
        <v>0</v>
      </c>
    </row>
    <row r="24" spans="1:14" ht="30" customHeight="1"/>
  </sheetData>
  <mergeCells count="11">
    <mergeCell ref="A19:B19"/>
    <mergeCell ref="H19:I19"/>
    <mergeCell ref="H23:I23"/>
    <mergeCell ref="J23:L23"/>
    <mergeCell ref="J3:M3"/>
    <mergeCell ref="A6:E6"/>
    <mergeCell ref="G6:J7"/>
    <mergeCell ref="A7:E7"/>
    <mergeCell ref="A8:B9"/>
    <mergeCell ref="A14:B14"/>
    <mergeCell ref="H14:I14"/>
  </mergeCells>
  <phoneticPr fontId="3"/>
  <dataValidations count="2">
    <dataValidation type="list" allowBlank="1" showInputMessage="1" showErrorMessage="1" sqref="A8:B9" xr:uid="{685CEDE4-8A8F-4933-B4D7-4192883A99A0}">
      <formula1>"継続,新規"</formula1>
    </dataValidation>
    <dataValidation type="date" allowBlank="1" showInputMessage="1" showErrorMessage="1" error="日付を入力してください" sqref="A14:B14" xr:uid="{121FBB12-4674-40AA-8594-1DD98BB944BD}">
      <formula1>1</formula1>
      <formula2>46112</formula2>
    </dataValidation>
  </dataValidations>
  <pageMargins left="0.7" right="0.7" top="0.75" bottom="0.75" header="0.3" footer="0.3"/>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B3BF7-AD0F-4681-A680-B6480E225373}">
  <dimension ref="A1:P21"/>
  <sheetViews>
    <sheetView zoomScaleNormal="100" zoomScaleSheetLayoutView="145" workbookViewId="0">
      <selection activeCell="B8" sqref="B8"/>
    </sheetView>
  </sheetViews>
  <sheetFormatPr defaultColWidth="8.25" defaultRowHeight="18"/>
  <cols>
    <col min="1" max="1" width="8.25" style="113"/>
    <col min="2" max="2" width="8.83203125" style="113" customWidth="1"/>
    <col min="3" max="3" width="3.6640625" style="113" customWidth="1"/>
    <col min="4" max="4" width="8.83203125" style="113" customWidth="1"/>
    <col min="5" max="5" width="3.6640625" style="113" customWidth="1"/>
    <col min="6" max="6" width="7.6640625" style="113" customWidth="1"/>
    <col min="7" max="7" width="8.83203125" style="113" customWidth="1"/>
    <col min="8" max="8" width="3.6640625" style="113" customWidth="1"/>
    <col min="9" max="9" width="8.83203125" style="113" customWidth="1"/>
    <col min="10" max="10" width="3.6640625" style="113" customWidth="1"/>
    <col min="11" max="12" width="8.83203125" style="113" customWidth="1"/>
    <col min="13" max="13" width="4.9140625" style="113" customWidth="1"/>
    <col min="14" max="14" width="8.25" style="113"/>
    <col min="15" max="16" width="6.4140625" style="113" hidden="1" customWidth="1"/>
    <col min="17" max="16384" width="8.25" style="113"/>
  </cols>
  <sheetData>
    <row r="1" spans="1:16">
      <c r="A1" s="113" t="s">
        <v>86</v>
      </c>
    </row>
    <row r="2" spans="1:16">
      <c r="A2" s="113" t="s">
        <v>87</v>
      </c>
    </row>
    <row r="3" spans="1:16">
      <c r="A3" s="113" t="s">
        <v>88</v>
      </c>
    </row>
    <row r="4" spans="1:16" ht="18" customHeight="1"/>
    <row r="5" spans="1:16" ht="22.5">
      <c r="A5" s="114" t="s">
        <v>89</v>
      </c>
      <c r="K5" s="115"/>
      <c r="L5" s="113" t="s">
        <v>90</v>
      </c>
    </row>
    <row r="6" spans="1:16" ht="17.25" customHeight="1">
      <c r="A6" s="116" t="s">
        <v>91</v>
      </c>
    </row>
    <row r="7" spans="1:16" ht="17.25" customHeight="1"/>
    <row r="8" spans="1:16" ht="17.25" customHeight="1" thickBot="1">
      <c r="A8" s="117" t="s">
        <v>92</v>
      </c>
      <c r="B8" s="118"/>
      <c r="C8" s="119" t="s">
        <v>93</v>
      </c>
      <c r="D8" s="118"/>
      <c r="E8" s="119" t="s">
        <v>94</v>
      </c>
      <c r="F8" s="117" t="s">
        <v>95</v>
      </c>
      <c r="G8" s="119">
        <f>B8</f>
        <v>0</v>
      </c>
      <c r="H8" s="119" t="s">
        <v>93</v>
      </c>
      <c r="I8" s="118"/>
      <c r="J8" s="119" t="s">
        <v>94</v>
      </c>
      <c r="L8" s="120" t="s">
        <v>96</v>
      </c>
      <c r="M8" s="120">
        <f>I8-D8+1</f>
        <v>1</v>
      </c>
      <c r="O8" s="121">
        <v>4</v>
      </c>
      <c r="P8" s="120">
        <v>30</v>
      </c>
    </row>
    <row r="9" spans="1:16" ht="17.25" customHeight="1">
      <c r="A9" s="117"/>
      <c r="B9" s="122"/>
      <c r="C9" s="117"/>
      <c r="D9" s="122"/>
      <c r="E9" s="117"/>
      <c r="F9" s="117"/>
      <c r="G9" s="117"/>
      <c r="H9" s="117"/>
      <c r="I9" s="122"/>
      <c r="J9" s="117"/>
      <c r="O9" s="121">
        <v>5</v>
      </c>
      <c r="P9" s="120">
        <v>31</v>
      </c>
    </row>
    <row r="10" spans="1:16" ht="17.25" customHeight="1" thickBot="1">
      <c r="A10" s="116" t="s">
        <v>97</v>
      </c>
      <c r="O10" s="121">
        <v>6</v>
      </c>
      <c r="P10" s="120">
        <v>30</v>
      </c>
    </row>
    <row r="11" spans="1:16" ht="17.25" customHeight="1">
      <c r="A11" s="123" t="s">
        <v>98</v>
      </c>
      <c r="B11" s="124"/>
      <c r="I11" s="117"/>
      <c r="K11" s="125"/>
      <c r="O11" s="121">
        <v>7</v>
      </c>
      <c r="P11" s="120">
        <v>31</v>
      </c>
    </row>
    <row r="12" spans="1:16" ht="17.25" customHeight="1" thickBot="1">
      <c r="A12" s="126" t="s">
        <v>99</v>
      </c>
      <c r="B12" s="127"/>
      <c r="I12" s="117"/>
      <c r="K12" s="125"/>
      <c r="O12" s="121">
        <v>8</v>
      </c>
      <c r="P12" s="120">
        <v>31</v>
      </c>
    </row>
    <row r="13" spans="1:16" ht="17.25" customHeight="1" thickBot="1">
      <c r="N13" s="125"/>
      <c r="O13" s="121">
        <v>9</v>
      </c>
      <c r="P13" s="120">
        <v>30</v>
      </c>
    </row>
    <row r="14" spans="1:16" ht="17.25" customHeight="1">
      <c r="A14" s="116" t="s">
        <v>100</v>
      </c>
      <c r="J14" s="128"/>
      <c r="K14" s="129"/>
      <c r="L14" s="129"/>
      <c r="M14" s="130"/>
      <c r="N14" s="125"/>
      <c r="O14" s="121">
        <v>10</v>
      </c>
      <c r="P14" s="120">
        <v>31</v>
      </c>
    </row>
    <row r="15" spans="1:16" ht="17.25" customHeight="1" thickBot="1">
      <c r="A15" s="131">
        <f>B8</f>
        <v>0</v>
      </c>
      <c r="B15" s="113" t="s">
        <v>101</v>
      </c>
      <c r="F15" s="113" t="s">
        <v>102</v>
      </c>
      <c r="J15" s="132"/>
      <c r="K15" s="133">
        <f>B8</f>
        <v>0</v>
      </c>
      <c r="L15" s="113" t="s">
        <v>103</v>
      </c>
      <c r="M15" s="134"/>
      <c r="O15" s="121">
        <v>11</v>
      </c>
      <c r="P15" s="120">
        <v>30</v>
      </c>
    </row>
    <row r="16" spans="1:16" ht="17.25" customHeight="1">
      <c r="A16" s="135" t="s">
        <v>98</v>
      </c>
      <c r="B16" s="136" t="e">
        <f>ROUNDDOWN(B11/VLOOKUP($B$8,$O$8:$P$19,2,0),0)*$M$8</f>
        <v>#N/A</v>
      </c>
      <c r="F16" s="123" t="s">
        <v>98</v>
      </c>
      <c r="G16" s="124"/>
      <c r="J16" s="132"/>
      <c r="K16" s="137" t="s">
        <v>98</v>
      </c>
      <c r="L16" s="138" t="e">
        <f>IF(G16="",B16,MIN(B16,G16))</f>
        <v>#N/A</v>
      </c>
      <c r="M16" s="134"/>
      <c r="O16" s="121">
        <v>12</v>
      </c>
      <c r="P16" s="120">
        <v>31</v>
      </c>
    </row>
    <row r="17" spans="1:16" ht="17.25" customHeight="1" thickBot="1">
      <c r="A17" s="135" t="s">
        <v>99</v>
      </c>
      <c r="B17" s="136" t="e">
        <f>ROUNDDOWN(B12/VLOOKUP($B$8,$O$8:$P$19,2,0),0)*$M$8</f>
        <v>#N/A</v>
      </c>
      <c r="F17" s="126" t="s">
        <v>99</v>
      </c>
      <c r="G17" s="127"/>
      <c r="J17" s="132"/>
      <c r="K17" s="139" t="s">
        <v>99</v>
      </c>
      <c r="L17" s="140" t="e">
        <f>IF(G17="",B17,MIN(B17,G17))</f>
        <v>#N/A</v>
      </c>
      <c r="M17" s="134"/>
      <c r="O17" s="121">
        <v>1</v>
      </c>
      <c r="P17" s="120">
        <v>31</v>
      </c>
    </row>
    <row r="18" spans="1:16" ht="17.25" customHeight="1" thickBot="1">
      <c r="J18" s="141"/>
      <c r="K18" s="142"/>
      <c r="L18" s="142"/>
      <c r="M18" s="143"/>
      <c r="O18" s="121">
        <v>2</v>
      </c>
      <c r="P18" s="120">
        <v>28</v>
      </c>
    </row>
    <row r="19" spans="1:16" ht="17.25" customHeight="1">
      <c r="E19" s="113" t="s">
        <v>104</v>
      </c>
      <c r="H19" s="144"/>
      <c r="O19" s="121">
        <v>3</v>
      </c>
      <c r="P19" s="120">
        <v>31</v>
      </c>
    </row>
    <row r="20" spans="1:16" ht="17.25" customHeight="1"/>
    <row r="21" spans="1:16" ht="17.25" customHeight="1"/>
  </sheetData>
  <phoneticPr fontId="3"/>
  <pageMargins left="0.70866141732283472" right="0.70866141732283472" top="0.74803149606299213" bottom="0.74803149606299213" header="0.31496062992125984" footer="0.31496062992125984"/>
  <pageSetup paperSize="9" scale="8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E5A6DB-CF74-48C4-9232-AA5A60077B39}">
  <sheetPr>
    <tabColor rgb="FF0070C0"/>
  </sheetPr>
  <dimension ref="A1:U34"/>
  <sheetViews>
    <sheetView showGridLines="0" view="pageBreakPreview" zoomScale="85" zoomScaleNormal="100" zoomScaleSheetLayoutView="85" zoomScalePageLayoutView="115" workbookViewId="0">
      <selection activeCell="I10" sqref="I10"/>
    </sheetView>
  </sheetViews>
  <sheetFormatPr defaultRowHeight="18"/>
  <cols>
    <col min="1" max="1" width="2" customWidth="1"/>
    <col min="2" max="2" width="3.25" style="145" customWidth="1"/>
    <col min="3" max="3" width="1.25" style="145" customWidth="1"/>
    <col min="4" max="4" width="15.08203125" customWidth="1"/>
    <col min="5" max="7" width="12.58203125" customWidth="1"/>
    <col min="8" max="8" width="12.58203125" style="99" customWidth="1"/>
    <col min="9" max="9" width="14.33203125" customWidth="1"/>
  </cols>
  <sheetData>
    <row r="1" spans="1:21" ht="13.5" customHeight="1"/>
    <row r="2" spans="1:21" ht="19.5" customHeight="1"/>
    <row r="3" spans="1:21" ht="19.5" customHeight="1"/>
    <row r="4" spans="1:21" ht="51" customHeight="1"/>
    <row r="5" spans="1:21" ht="15.65" customHeight="1">
      <c r="B5" s="146"/>
      <c r="C5" s="146"/>
      <c r="D5" s="24" t="s">
        <v>105</v>
      </c>
      <c r="E5" s="9"/>
      <c r="F5" s="9"/>
      <c r="G5" s="147"/>
      <c r="H5" s="148"/>
      <c r="I5" s="147"/>
    </row>
    <row r="6" spans="1:21" ht="15.65" customHeight="1">
      <c r="B6" s="146"/>
      <c r="C6" s="146"/>
      <c r="D6" s="24" t="s">
        <v>106</v>
      </c>
      <c r="E6" s="9"/>
      <c r="F6" s="9"/>
      <c r="G6" s="147"/>
      <c r="H6" s="148"/>
      <c r="I6" s="147"/>
    </row>
    <row r="7" spans="1:21" ht="15.65" customHeight="1">
      <c r="B7" s="146"/>
      <c r="C7" s="146"/>
      <c r="D7" s="24" t="s">
        <v>107</v>
      </c>
      <c r="E7" s="9"/>
      <c r="F7" s="9"/>
      <c r="G7" s="147"/>
      <c r="H7" s="148"/>
      <c r="I7" s="147"/>
    </row>
    <row r="8" spans="1:21" ht="15.65" customHeight="1">
      <c r="B8" s="146"/>
      <c r="C8" s="146"/>
      <c r="D8" s="24" t="s">
        <v>108</v>
      </c>
      <c r="E8" s="9"/>
      <c r="F8" s="9"/>
      <c r="G8" s="147"/>
      <c r="H8" s="148"/>
      <c r="I8" s="147"/>
    </row>
    <row r="9" spans="1:21" ht="12.65" customHeight="1">
      <c r="B9" s="146"/>
      <c r="C9" s="146"/>
      <c r="D9" s="24"/>
      <c r="E9" s="9"/>
      <c r="F9" s="9"/>
      <c r="G9" s="147"/>
      <c r="H9" s="148"/>
      <c r="I9" s="147"/>
    </row>
    <row r="10" spans="1:21" s="154" customFormat="1" ht="18.5" customHeight="1">
      <c r="A10" s="149"/>
      <c r="B10" s="150">
        <v>1</v>
      </c>
      <c r="C10" s="151"/>
      <c r="D10" s="152" t="s">
        <v>109</v>
      </c>
      <c r="E10" s="152"/>
      <c r="F10" s="152"/>
      <c r="G10" s="152"/>
      <c r="H10" s="153"/>
      <c r="I10" s="208" t="s">
        <v>110</v>
      </c>
      <c r="N10" s="155"/>
      <c r="U10" s="156"/>
    </row>
    <row r="11" spans="1:21" s="149" customFormat="1">
      <c r="B11" s="146"/>
      <c r="C11" s="146"/>
      <c r="D11" s="51" t="s">
        <v>111</v>
      </c>
      <c r="E11" s="100"/>
      <c r="F11" s="100"/>
      <c r="G11" s="100"/>
      <c r="H11" s="157"/>
      <c r="I11" s="1"/>
      <c r="N11" s="158"/>
      <c r="U11" s="159"/>
    </row>
    <row r="12" spans="1:21" s="161" customFormat="1" ht="7" customHeight="1">
      <c r="A12" s="149"/>
      <c r="B12" s="146"/>
      <c r="C12" s="146"/>
      <c r="D12" s="9"/>
      <c r="E12" s="147"/>
      <c r="F12" s="147"/>
      <c r="G12" s="147"/>
      <c r="H12" s="148"/>
      <c r="I12" s="160"/>
      <c r="N12" s="155"/>
      <c r="U12" s="162"/>
    </row>
    <row r="13" spans="1:21" s="154" customFormat="1" ht="18.5" customHeight="1">
      <c r="A13" s="149"/>
      <c r="B13" s="150">
        <v>2</v>
      </c>
      <c r="C13" s="151"/>
      <c r="D13" s="24" t="s">
        <v>112</v>
      </c>
      <c r="E13" s="152"/>
      <c r="F13" s="152"/>
      <c r="G13" s="152"/>
      <c r="H13" s="153"/>
      <c r="I13" s="208" t="s">
        <v>113</v>
      </c>
    </row>
    <row r="14" spans="1:21" s="149" customFormat="1" ht="17.5" customHeight="1">
      <c r="B14" s="146"/>
      <c r="C14" s="146"/>
      <c r="D14" s="1" t="s">
        <v>114</v>
      </c>
      <c r="E14" s="100"/>
      <c r="F14" s="100"/>
      <c r="G14" s="100"/>
      <c r="H14" s="157"/>
      <c r="I14" s="1"/>
    </row>
    <row r="15" spans="1:21" s="161" customFormat="1" ht="7" customHeight="1">
      <c r="A15" s="149"/>
      <c r="B15" s="146"/>
      <c r="C15" s="146"/>
      <c r="D15" s="9"/>
      <c r="E15" s="147"/>
      <c r="F15" s="147"/>
      <c r="G15" s="147"/>
      <c r="H15" s="148"/>
      <c r="I15" s="147"/>
    </row>
    <row r="16" spans="1:21" s="154" customFormat="1" ht="18.5" customHeight="1">
      <c r="A16" s="149"/>
      <c r="B16" s="150">
        <v>3</v>
      </c>
      <c r="C16" s="151"/>
      <c r="D16" s="24" t="s">
        <v>115</v>
      </c>
      <c r="E16" s="152"/>
      <c r="F16" s="152"/>
      <c r="G16" s="152"/>
      <c r="H16" s="153"/>
      <c r="I16" s="208" t="s">
        <v>116</v>
      </c>
    </row>
    <row r="17" spans="1:21" s="161" customFormat="1" ht="7" customHeight="1">
      <c r="A17" s="149"/>
      <c r="B17" s="146"/>
      <c r="C17" s="146"/>
      <c r="D17" s="9"/>
      <c r="E17" s="147"/>
      <c r="F17" s="147"/>
      <c r="G17" s="147"/>
      <c r="H17" s="148"/>
      <c r="I17" s="147"/>
    </row>
    <row r="18" spans="1:21" s="154" customFormat="1" ht="18.5" customHeight="1">
      <c r="A18" s="149"/>
      <c r="B18" s="150">
        <v>4</v>
      </c>
      <c r="C18" s="151"/>
      <c r="D18" s="24" t="s">
        <v>117</v>
      </c>
      <c r="E18" s="152"/>
      <c r="F18" s="152"/>
      <c r="G18" s="152"/>
      <c r="H18" s="153"/>
      <c r="I18" s="208" t="s">
        <v>118</v>
      </c>
    </row>
    <row r="19" spans="1:21" s="161" customFormat="1" ht="7" customHeight="1">
      <c r="A19" s="149"/>
      <c r="B19" s="146"/>
      <c r="C19" s="146"/>
      <c r="D19" s="9"/>
      <c r="E19" s="147"/>
      <c r="F19" s="147"/>
      <c r="G19" s="147"/>
      <c r="H19" s="148"/>
      <c r="I19" s="147"/>
    </row>
    <row r="20" spans="1:21" s="161" customFormat="1" ht="8.5" customHeight="1">
      <c r="A20" s="149"/>
      <c r="B20" s="146"/>
      <c r="C20" s="146"/>
      <c r="D20" s="9"/>
      <c r="E20" s="147"/>
      <c r="F20" s="147"/>
      <c r="G20" s="147"/>
      <c r="H20" s="148"/>
      <c r="I20" s="147"/>
    </row>
    <row r="21" spans="1:21" s="154" customFormat="1" ht="18.5" customHeight="1">
      <c r="A21" s="149"/>
      <c r="B21" s="150">
        <v>5</v>
      </c>
      <c r="C21" s="151"/>
      <c r="D21" s="24" t="s">
        <v>119</v>
      </c>
      <c r="E21" s="152"/>
      <c r="F21" s="152"/>
      <c r="G21" s="152"/>
      <c r="H21" s="153"/>
      <c r="I21" s="208" t="s">
        <v>120</v>
      </c>
      <c r="N21" s="155"/>
      <c r="U21" s="156"/>
    </row>
    <row r="22" spans="1:21" s="149" customFormat="1" ht="17.5" customHeight="1">
      <c r="B22" s="146"/>
      <c r="C22" s="146"/>
      <c r="D22" s="1" t="s">
        <v>121</v>
      </c>
      <c r="E22" s="100"/>
      <c r="F22" s="100"/>
      <c r="G22" s="100"/>
      <c r="H22" s="157"/>
      <c r="I22" s="1"/>
      <c r="N22" s="158"/>
      <c r="U22" s="159"/>
    </row>
    <row r="23" spans="1:21" s="161" customFormat="1" ht="7" customHeight="1">
      <c r="A23" s="149"/>
      <c r="B23" s="146"/>
      <c r="C23" s="146"/>
      <c r="D23" s="9"/>
      <c r="E23" s="147"/>
      <c r="F23" s="147"/>
      <c r="G23" s="147"/>
      <c r="H23" s="148"/>
      <c r="I23" s="147"/>
      <c r="N23" s="155"/>
      <c r="U23" s="162"/>
    </row>
    <row r="24" spans="1:21" s="154" customFormat="1" ht="18.5" customHeight="1">
      <c r="A24" s="149"/>
      <c r="B24" s="150">
        <v>6</v>
      </c>
      <c r="C24" s="151"/>
      <c r="D24" s="24" t="s">
        <v>122</v>
      </c>
      <c r="E24" s="152"/>
      <c r="F24" s="152"/>
      <c r="G24" s="152"/>
      <c r="H24" s="153"/>
      <c r="I24" s="208" t="s">
        <v>123</v>
      </c>
    </row>
    <row r="25" spans="1:21" s="161" customFormat="1" ht="7" customHeight="1">
      <c r="A25" s="149"/>
      <c r="B25" s="146"/>
      <c r="C25" s="146"/>
      <c r="D25" s="9"/>
      <c r="E25" s="147"/>
      <c r="F25" s="147"/>
      <c r="G25" s="147"/>
      <c r="H25" s="148"/>
      <c r="I25" s="160"/>
    </row>
    <row r="26" spans="1:21" s="154" customFormat="1" ht="18.5" customHeight="1">
      <c r="A26" s="149"/>
      <c r="B26" s="150">
        <v>7</v>
      </c>
      <c r="C26" s="151"/>
      <c r="D26" s="24" t="s">
        <v>124</v>
      </c>
      <c r="E26" s="152"/>
      <c r="F26" s="152"/>
      <c r="G26" s="152"/>
      <c r="H26" s="153"/>
      <c r="I26" s="208" t="s">
        <v>125</v>
      </c>
    </row>
    <row r="27" spans="1:21" s="161" customFormat="1" ht="7" customHeight="1">
      <c r="A27" s="149"/>
      <c r="B27" s="146"/>
      <c r="C27" s="146"/>
      <c r="D27" s="9"/>
      <c r="E27" s="147"/>
      <c r="F27" s="147"/>
      <c r="G27" s="147"/>
      <c r="H27" s="148"/>
      <c r="I27" s="147"/>
    </row>
    <row r="28" spans="1:21" s="154" customFormat="1" ht="18.5" customHeight="1">
      <c r="A28" s="149"/>
      <c r="B28" s="150">
        <v>8</v>
      </c>
      <c r="C28" s="151"/>
      <c r="D28" s="24" t="s">
        <v>126</v>
      </c>
      <c r="E28" s="152"/>
      <c r="F28" s="152"/>
      <c r="G28" s="152"/>
      <c r="H28" s="153"/>
      <c r="I28" s="208" t="s">
        <v>127</v>
      </c>
    </row>
    <row r="29" spans="1:21" s="149" customFormat="1" ht="17.5" customHeight="1">
      <c r="B29" s="146"/>
      <c r="C29" s="146"/>
      <c r="D29" s="1" t="s">
        <v>121</v>
      </c>
      <c r="E29" s="100"/>
      <c r="F29" s="100"/>
      <c r="G29" s="100"/>
      <c r="H29" s="157"/>
      <c r="I29" s="1"/>
    </row>
    <row r="30" spans="1:21" s="154" customFormat="1" ht="7" customHeight="1">
      <c r="A30" s="149"/>
      <c r="B30" s="146"/>
      <c r="C30" s="146"/>
      <c r="D30" s="1"/>
      <c r="E30" s="100"/>
      <c r="F30" s="100"/>
      <c r="G30" s="100"/>
      <c r="H30" s="157"/>
      <c r="I30" s="1"/>
    </row>
    <row r="31" spans="1:21" s="154" customFormat="1" ht="18.5" customHeight="1">
      <c r="A31" s="149"/>
      <c r="B31" s="150">
        <v>9</v>
      </c>
      <c r="C31" s="151"/>
      <c r="D31" s="24" t="s">
        <v>128</v>
      </c>
      <c r="E31" s="152"/>
      <c r="F31" s="152"/>
      <c r="G31" s="152"/>
      <c r="H31" s="153"/>
      <c r="I31" s="208" t="s">
        <v>129</v>
      </c>
    </row>
    <row r="32" spans="1:21" ht="17.5" customHeight="1">
      <c r="B32" s="146"/>
      <c r="C32" s="146"/>
      <c r="D32" s="1" t="s">
        <v>130</v>
      </c>
      <c r="E32" s="100"/>
      <c r="F32" s="100"/>
      <c r="G32" s="100"/>
      <c r="H32" s="157"/>
      <c r="I32" s="1"/>
    </row>
    <row r="33" spans="2:9" ht="17.5" customHeight="1">
      <c r="B33" s="146"/>
      <c r="C33" s="146"/>
      <c r="D33" s="147"/>
      <c r="E33" s="147"/>
      <c r="F33" s="147"/>
      <c r="G33" s="147"/>
      <c r="H33" s="148"/>
      <c r="I33" s="147"/>
    </row>
    <row r="34" spans="2:9" ht="30" customHeight="1">
      <c r="B34" s="146"/>
      <c r="C34" s="146"/>
      <c r="D34" s="100"/>
      <c r="E34" s="100"/>
      <c r="F34" s="100"/>
      <c r="G34" s="100"/>
      <c r="H34" s="157"/>
      <c r="I34" s="100"/>
    </row>
  </sheetData>
  <phoneticPr fontId="3"/>
  <hyperlinks>
    <hyperlink ref="I10" location="記入例③!A1" display="（記入例③）" xr:uid="{8B3F826B-EE9D-4C5F-854C-4E1A1C547944}"/>
    <hyperlink ref="I13" location="記入例④⑤!A1" display="（記入例④）" xr:uid="{92F5F045-1BD2-4D0C-B9E3-089B6F4034A7}"/>
    <hyperlink ref="I16" location="記入例④⑤!A1" display="（記入例⑤）" xr:uid="{12B35A52-AE64-4BE3-84F8-92EB1F0D2A74}"/>
    <hyperlink ref="I18" location="記入例⑥!A1" display="（記入例⑥）" xr:uid="{C2569AB3-E788-4D29-8A53-416F4C209F7F}"/>
    <hyperlink ref="I21" location="記入例⑦!A1" display="（記入例⑦）" xr:uid="{16F1ACFE-E6B7-4E2E-B551-68301DA46A7F}"/>
    <hyperlink ref="I24" location="記入例⑧!A1" display="（記入例⑧-1）" xr:uid="{3C15B7B9-592A-4AA7-959C-D095324A7391}"/>
    <hyperlink ref="I26" location="記入例⑧!A1" display="（記入例⑧-2）" xr:uid="{56EF2A14-1A7A-4084-B63E-F3AB2713B6BF}"/>
    <hyperlink ref="I28" location="記入例⑫!A1" display="（記入例⑫）" xr:uid="{270C36BF-018B-4FA2-AC60-D83FDD20D062}"/>
    <hyperlink ref="I31" location="記入例⑬!A1" display="（記入例⑬）" xr:uid="{8990E7EF-B62B-400D-AC2E-7DAA738FFBBD}"/>
  </hyperlinks>
  <printOptions horizontalCentered="1" verticalCentered="1"/>
  <pageMargins left="0.23622047244094491" right="0.23622047244094491" top="0.74803149606299213" bottom="0.74803149606299213"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AAA76-0617-4C80-B372-8639B5BCD8A1}">
  <sheetPr>
    <tabColor rgb="FF0070C0"/>
    <pageSetUpPr fitToPage="1"/>
  </sheetPr>
  <dimension ref="A3:Q31"/>
  <sheetViews>
    <sheetView showGridLines="0" view="pageBreakPreview" zoomScale="90" zoomScaleNormal="100" zoomScaleSheetLayoutView="90" workbookViewId="0"/>
  </sheetViews>
  <sheetFormatPr defaultColWidth="8.33203125" defaultRowHeight="13"/>
  <cols>
    <col min="1" max="1" width="8.75" style="1" customWidth="1"/>
    <col min="2" max="2" width="12.58203125" style="1" customWidth="1"/>
    <col min="3" max="15" width="10.75" style="1" customWidth="1"/>
    <col min="16" max="16" width="8.33203125" style="1" hidden="1" customWidth="1"/>
    <col min="17" max="17" width="8.33203125" style="1"/>
    <col min="18" max="18" width="9.75" style="1" bestFit="1" customWidth="1"/>
    <col min="19" max="16384" width="8.33203125" style="1"/>
  </cols>
  <sheetData>
    <row r="3" spans="1:17" ht="48.75" customHeight="1">
      <c r="I3" s="163" t="s">
        <v>131</v>
      </c>
    </row>
    <row r="4" spans="1:17" ht="34.5" customHeight="1"/>
    <row r="5" spans="1:17">
      <c r="O5" s="2" t="s">
        <v>132</v>
      </c>
    </row>
    <row r="6" spans="1:17" ht="20.25" customHeight="1" thickBot="1">
      <c r="A6" s="227" t="s">
        <v>0</v>
      </c>
      <c r="B6" s="227"/>
      <c r="C6" s="227"/>
      <c r="D6" s="227"/>
      <c r="E6" s="227"/>
      <c r="K6" s="228"/>
      <c r="L6" s="228"/>
      <c r="M6" s="228"/>
      <c r="N6" s="228"/>
      <c r="O6" s="228"/>
      <c r="P6" s="3"/>
      <c r="Q6" s="3"/>
    </row>
    <row r="7" spans="1:17" ht="19.5" customHeight="1" thickBot="1">
      <c r="A7" s="4"/>
      <c r="B7" s="4"/>
      <c r="C7" s="5"/>
      <c r="M7" s="6"/>
      <c r="N7" s="7" t="s">
        <v>1</v>
      </c>
      <c r="O7" s="8" t="s">
        <v>2</v>
      </c>
    </row>
    <row r="8" spans="1:17" ht="39.65" customHeight="1" thickBot="1">
      <c r="A8" s="229" t="s">
        <v>3</v>
      </c>
      <c r="B8" s="229"/>
      <c r="C8" s="229"/>
      <c r="D8" s="229"/>
      <c r="E8" s="229"/>
      <c r="F8" s="229"/>
      <c r="G8" s="229"/>
      <c r="H8" s="229"/>
      <c r="I8" s="354" t="s">
        <v>4</v>
      </c>
      <c r="J8" s="354"/>
      <c r="K8" s="354"/>
      <c r="L8" s="354"/>
      <c r="M8" s="9"/>
      <c r="N8" s="164">
        <v>1</v>
      </c>
      <c r="O8" s="165"/>
    </row>
    <row r="9" spans="1:17" ht="13.5" customHeight="1" thickBot="1">
      <c r="A9" s="12"/>
      <c r="B9" s="12"/>
      <c r="C9" s="12"/>
      <c r="D9" s="12"/>
      <c r="E9" s="12"/>
      <c r="F9" s="12"/>
      <c r="G9" s="12"/>
      <c r="H9" s="12"/>
      <c r="I9" s="13"/>
      <c r="J9" s="13"/>
      <c r="K9" s="13"/>
      <c r="L9" s="13"/>
      <c r="M9" s="9"/>
      <c r="N9" s="14"/>
    </row>
    <row r="10" spans="1:17" ht="35.15" customHeight="1" thickBot="1">
      <c r="A10" s="15"/>
      <c r="B10" s="166" t="s">
        <v>5</v>
      </c>
      <c r="C10" s="355" t="s">
        <v>133</v>
      </c>
      <c r="D10" s="355"/>
      <c r="E10" s="355"/>
      <c r="F10" s="356"/>
      <c r="G10" s="12"/>
      <c r="H10" s="233" t="s">
        <v>6</v>
      </c>
      <c r="I10" s="234"/>
      <c r="J10" s="357" t="s">
        <v>134</v>
      </c>
      <c r="K10" s="358"/>
      <c r="L10" s="358"/>
      <c r="M10" s="358"/>
      <c r="N10" s="358"/>
      <c r="O10" s="359"/>
    </row>
    <row r="11" spans="1:17" ht="35.15" customHeight="1">
      <c r="B11" s="167"/>
      <c r="C11" s="379"/>
      <c r="D11" s="379"/>
      <c r="E11" s="168"/>
      <c r="F11" s="169"/>
      <c r="G11" s="12"/>
      <c r="H11" s="268" t="s">
        <v>7</v>
      </c>
      <c r="I11" s="360"/>
      <c r="J11" s="361" t="s">
        <v>135</v>
      </c>
      <c r="K11" s="362"/>
      <c r="L11" s="363"/>
      <c r="M11" s="364" t="s">
        <v>136</v>
      </c>
      <c r="N11" s="365"/>
      <c r="O11" s="366"/>
    </row>
    <row r="12" spans="1:17" ht="35.15" customHeight="1">
      <c r="C12" s="247"/>
      <c r="D12" s="247"/>
      <c r="F12" s="18"/>
      <c r="G12" s="12"/>
      <c r="H12" s="248" t="s">
        <v>9</v>
      </c>
      <c r="I12" s="19" t="s">
        <v>10</v>
      </c>
      <c r="J12" s="367">
        <v>45778</v>
      </c>
      <c r="K12" s="368"/>
      <c r="L12" s="369"/>
      <c r="M12" s="370"/>
      <c r="N12" s="371"/>
      <c r="O12" s="372"/>
      <c r="P12" s="20">
        <f>(YEAR($J$13)-YEAR($J$12))*12+((MONTH($J$13)-MONTH($J$12))+1)</f>
        <v>11</v>
      </c>
    </row>
    <row r="13" spans="1:17" ht="35.15" customHeight="1" thickBot="1">
      <c r="G13" s="12"/>
      <c r="H13" s="249"/>
      <c r="I13" s="21" t="s">
        <v>12</v>
      </c>
      <c r="J13" s="376">
        <v>46112</v>
      </c>
      <c r="K13" s="377"/>
      <c r="L13" s="378"/>
      <c r="M13" s="373"/>
      <c r="N13" s="374"/>
      <c r="O13" s="375"/>
      <c r="P13" s="20">
        <f>ROUNDDOWN($B$21/P12,0)</f>
        <v>7818</v>
      </c>
    </row>
    <row r="14" spans="1:17" ht="35.15" customHeight="1">
      <c r="A14" s="22" t="s">
        <v>13</v>
      </c>
      <c r="B14" s="22"/>
      <c r="C14" s="23" t="s">
        <v>14</v>
      </c>
      <c r="D14" s="261">
        <f>O26</f>
        <v>440000</v>
      </c>
      <c r="E14" s="262"/>
      <c r="F14" s="24" t="s">
        <v>15</v>
      </c>
      <c r="G14" s="12"/>
      <c r="K14" s="263"/>
      <c r="L14" s="263"/>
      <c r="M14" s="263"/>
      <c r="N14" s="263"/>
      <c r="O14" s="263"/>
    </row>
    <row r="15" spans="1:17" ht="14.15" customHeight="1">
      <c r="B15" s="25"/>
      <c r="C15" s="26"/>
      <c r="D15" s="26"/>
      <c r="E15" s="26"/>
      <c r="F15" s="26"/>
      <c r="G15" s="12"/>
    </row>
    <row r="16" spans="1:17" ht="14.5" thickBot="1">
      <c r="A16" s="22" t="s">
        <v>16</v>
      </c>
      <c r="B16" s="22"/>
      <c r="C16" s="6"/>
      <c r="D16" s="6"/>
      <c r="E16" s="6"/>
      <c r="F16" s="6"/>
      <c r="G16" s="6"/>
      <c r="H16" s="6"/>
      <c r="I16" s="27"/>
      <c r="J16" s="27"/>
      <c r="K16" s="27"/>
      <c r="L16" s="27"/>
      <c r="M16" s="27"/>
      <c r="N16" s="27"/>
      <c r="O16" s="27"/>
    </row>
    <row r="17" spans="1:15" ht="13.5" thickBot="1">
      <c r="A17" s="264" t="s">
        <v>17</v>
      </c>
      <c r="B17" s="265"/>
      <c r="C17" s="28" t="s">
        <v>18</v>
      </c>
      <c r="D17" s="28" t="s">
        <v>19</v>
      </c>
      <c r="E17" s="28" t="s">
        <v>20</v>
      </c>
      <c r="F17" s="28" t="s">
        <v>21</v>
      </c>
      <c r="G17" s="29" t="s">
        <v>22</v>
      </c>
      <c r="H17" s="28" t="s">
        <v>23</v>
      </c>
      <c r="I17" s="28" t="s">
        <v>24</v>
      </c>
      <c r="J17" s="28" t="s">
        <v>25</v>
      </c>
      <c r="K17" s="28" t="s">
        <v>26</v>
      </c>
      <c r="L17" s="30" t="s">
        <v>27</v>
      </c>
      <c r="M17" s="28" t="s">
        <v>28</v>
      </c>
      <c r="N17" s="29" t="s">
        <v>29</v>
      </c>
      <c r="O17" s="7" t="s">
        <v>30</v>
      </c>
    </row>
    <row r="18" spans="1:15" ht="38.15" customHeight="1">
      <c r="A18" s="266" t="s">
        <v>31</v>
      </c>
      <c r="B18" s="267"/>
      <c r="C18" s="170"/>
      <c r="D18" s="171">
        <v>86000</v>
      </c>
      <c r="E18" s="171">
        <v>86000</v>
      </c>
      <c r="F18" s="171">
        <v>86000</v>
      </c>
      <c r="G18" s="171">
        <v>86000</v>
      </c>
      <c r="H18" s="171">
        <v>86000</v>
      </c>
      <c r="I18" s="171">
        <v>86000</v>
      </c>
      <c r="J18" s="171">
        <v>86000</v>
      </c>
      <c r="K18" s="171">
        <v>86000</v>
      </c>
      <c r="L18" s="171">
        <v>86000</v>
      </c>
      <c r="M18" s="171">
        <v>86000</v>
      </c>
      <c r="N18" s="171">
        <v>86000</v>
      </c>
      <c r="O18" s="32">
        <f>SUM(C18:N18)</f>
        <v>946000</v>
      </c>
    </row>
    <row r="19" spans="1:15" ht="38.15" customHeight="1">
      <c r="A19" s="268" t="s">
        <v>32</v>
      </c>
      <c r="B19" s="269"/>
      <c r="C19" s="172"/>
      <c r="D19" s="173">
        <v>8000</v>
      </c>
      <c r="E19" s="173">
        <v>8000</v>
      </c>
      <c r="F19" s="173">
        <v>8000</v>
      </c>
      <c r="G19" s="173">
        <v>8000</v>
      </c>
      <c r="H19" s="173">
        <v>8000</v>
      </c>
      <c r="I19" s="173">
        <v>8000</v>
      </c>
      <c r="J19" s="173">
        <v>8000</v>
      </c>
      <c r="K19" s="173">
        <v>8000</v>
      </c>
      <c r="L19" s="173">
        <v>8000</v>
      </c>
      <c r="M19" s="173">
        <v>8000</v>
      </c>
      <c r="N19" s="173">
        <v>8000</v>
      </c>
      <c r="O19" s="34">
        <f>SUM(C19:N19)</f>
        <v>88000</v>
      </c>
    </row>
    <row r="20" spans="1:15" ht="13.5" thickBot="1">
      <c r="A20" s="268" t="s">
        <v>33</v>
      </c>
      <c r="B20" s="274"/>
      <c r="C20" s="272" t="str">
        <f>IF($B$21="","",IF(AND($J$12&lt;=DATE(2025,4,30),$J$13&gt;=DATE(2025,4,1)),$P$13,""))</f>
        <v/>
      </c>
      <c r="D20" s="272">
        <f>IF($B$21="","",IF(AND($J$12&lt;=DATE(2025,5,31),$J$13&gt;=DATE(2025,5,1)),$P$13,""))</f>
        <v>7818</v>
      </c>
      <c r="E20" s="272">
        <f>IF($B$21="","",IF(AND($J$12&lt;=DATE(2025,6,30),$J$13&gt;=DATE(2025,6,1)),$P$13,""))</f>
        <v>7818</v>
      </c>
      <c r="F20" s="272">
        <f>IF($B$21="","",IF(AND($J$12&lt;=DATE(2025,7,31),$J$13&gt;=DATE(2025,7,1)),$P$13,""))</f>
        <v>7818</v>
      </c>
      <c r="G20" s="272">
        <f>IF($B$21="","",IF(AND($J$12&lt;=DATE(2025,8,31),$J$13&gt;=DATE(2025,8,1)),$P$13,""))</f>
        <v>7818</v>
      </c>
      <c r="H20" s="272">
        <f>IF($B$21="","",IF(AND($J$12&lt;=DATE(2025,9,30),$J$13&gt;=DATE(2025,9,1)),$P$13,""))</f>
        <v>7818</v>
      </c>
      <c r="I20" s="272">
        <f>IF($B$21="","",IF(AND($J$12&lt;=DATE(2025,10,31),$J$13&gt;=DATE(2025,10,1)),$P$13,""))</f>
        <v>7818</v>
      </c>
      <c r="J20" s="272">
        <f>IF($B$21="","",IF(AND($J$12&lt;=DATE(2025,11,30),$J$13&gt;=DATE(2025,11,1)),$P$13,""))</f>
        <v>7818</v>
      </c>
      <c r="K20" s="272">
        <f>IF($B$21="","",IF(AND($J$12&lt;=DATE(2025,12,31),$J$13&gt;=DATE(2025,12,1)),$P$13,""))</f>
        <v>7818</v>
      </c>
      <c r="L20" s="272">
        <f>IF($B$21="","",IF(AND($J$12&lt;=DATE(2026,1,31),$J$13&gt;=DATE(2026,1,1)),$P$13,""))</f>
        <v>7818</v>
      </c>
      <c r="M20" s="272">
        <f>IF($B$21="","",IF(AND($J$12&lt;=DATE(2026,2,28),$J$13&gt;=DATE(2026,2,1)),$P$13,""))</f>
        <v>7818</v>
      </c>
      <c r="N20" s="272">
        <f>IF($B$21="","",IF(AND($J$12&lt;=DATE(2026,3,31),$J$13&gt;=DATE(2026,3,1)),$P$13,""))</f>
        <v>7818</v>
      </c>
      <c r="O20" s="275">
        <f>B21</f>
        <v>86000</v>
      </c>
    </row>
    <row r="21" spans="1:15" ht="26.25" customHeight="1" thickBot="1">
      <c r="A21" s="35" t="s">
        <v>34</v>
      </c>
      <c r="B21" s="174">
        <v>86000</v>
      </c>
      <c r="C21" s="273"/>
      <c r="D21" s="273"/>
      <c r="E21" s="273"/>
      <c r="F21" s="273"/>
      <c r="G21" s="273"/>
      <c r="H21" s="273"/>
      <c r="I21" s="273"/>
      <c r="J21" s="273"/>
      <c r="K21" s="273"/>
      <c r="L21" s="273"/>
      <c r="M21" s="273"/>
      <c r="N21" s="273"/>
      <c r="O21" s="276"/>
    </row>
    <row r="22" spans="1:15" ht="40.5" customHeight="1" thickBot="1">
      <c r="A22" s="277" t="s">
        <v>35</v>
      </c>
      <c r="B22" s="278"/>
      <c r="C22" s="37">
        <f t="shared" ref="C22:O22" si="0">SUM(C18:C21)</f>
        <v>0</v>
      </c>
      <c r="D22" s="37">
        <f t="shared" si="0"/>
        <v>101818</v>
      </c>
      <c r="E22" s="37">
        <f t="shared" si="0"/>
        <v>101818</v>
      </c>
      <c r="F22" s="37">
        <f t="shared" si="0"/>
        <v>101818</v>
      </c>
      <c r="G22" s="38">
        <f t="shared" si="0"/>
        <v>101818</v>
      </c>
      <c r="H22" s="37">
        <f t="shared" si="0"/>
        <v>101818</v>
      </c>
      <c r="I22" s="37">
        <f t="shared" si="0"/>
        <v>101818</v>
      </c>
      <c r="J22" s="37">
        <f t="shared" si="0"/>
        <v>101818</v>
      </c>
      <c r="K22" s="37">
        <f t="shared" si="0"/>
        <v>101818</v>
      </c>
      <c r="L22" s="37">
        <f t="shared" si="0"/>
        <v>101818</v>
      </c>
      <c r="M22" s="37">
        <f t="shared" si="0"/>
        <v>101818</v>
      </c>
      <c r="N22" s="38">
        <f t="shared" si="0"/>
        <v>101818</v>
      </c>
      <c r="O22" s="39">
        <f t="shared" si="0"/>
        <v>1120000</v>
      </c>
    </row>
    <row r="23" spans="1:15" ht="32.15" customHeight="1">
      <c r="A23" s="266" t="s">
        <v>36</v>
      </c>
      <c r="B23" s="267"/>
      <c r="C23" s="170"/>
      <c r="D23" s="171">
        <v>20000</v>
      </c>
      <c r="E23" s="171">
        <v>20000</v>
      </c>
      <c r="F23" s="171">
        <v>20000</v>
      </c>
      <c r="G23" s="171">
        <v>20000</v>
      </c>
      <c r="H23" s="171">
        <v>20000</v>
      </c>
      <c r="I23" s="171">
        <v>20000</v>
      </c>
      <c r="J23" s="171">
        <v>20000</v>
      </c>
      <c r="K23" s="171">
        <v>20000</v>
      </c>
      <c r="L23" s="171">
        <v>20000</v>
      </c>
      <c r="M23" s="171">
        <v>20000</v>
      </c>
      <c r="N23" s="171">
        <v>20000</v>
      </c>
      <c r="O23" s="32">
        <f>SUM(C23:N23)</f>
        <v>220000</v>
      </c>
    </row>
    <row r="24" spans="1:15" ht="40.5" customHeight="1">
      <c r="A24" s="270" t="s">
        <v>37</v>
      </c>
      <c r="B24" s="271"/>
      <c r="C24" s="40">
        <f t="shared" ref="C24:N24" si="1">C22-C23</f>
        <v>0</v>
      </c>
      <c r="D24" s="40">
        <f t="shared" si="1"/>
        <v>81818</v>
      </c>
      <c r="E24" s="40">
        <f t="shared" si="1"/>
        <v>81818</v>
      </c>
      <c r="F24" s="40">
        <f t="shared" si="1"/>
        <v>81818</v>
      </c>
      <c r="G24" s="41">
        <f t="shared" si="1"/>
        <v>81818</v>
      </c>
      <c r="H24" s="40">
        <f t="shared" si="1"/>
        <v>81818</v>
      </c>
      <c r="I24" s="40">
        <f t="shared" si="1"/>
        <v>81818</v>
      </c>
      <c r="J24" s="40">
        <f t="shared" si="1"/>
        <v>81818</v>
      </c>
      <c r="K24" s="40">
        <f t="shared" si="1"/>
        <v>81818</v>
      </c>
      <c r="L24" s="40">
        <f t="shared" si="1"/>
        <v>81818</v>
      </c>
      <c r="M24" s="40">
        <f t="shared" si="1"/>
        <v>81818</v>
      </c>
      <c r="N24" s="41">
        <f t="shared" si="1"/>
        <v>81818</v>
      </c>
      <c r="O24" s="42" t="s">
        <v>38</v>
      </c>
    </row>
    <row r="25" spans="1:15" ht="40.5" customHeight="1" thickBot="1">
      <c r="A25" s="279" t="s">
        <v>39</v>
      </c>
      <c r="B25" s="280"/>
      <c r="C25" s="43">
        <f t="shared" ref="C25:N25" si="2">IF(C24&lt;82000,C24,82000)</f>
        <v>0</v>
      </c>
      <c r="D25" s="43">
        <f t="shared" si="2"/>
        <v>81818</v>
      </c>
      <c r="E25" s="43">
        <f t="shared" si="2"/>
        <v>81818</v>
      </c>
      <c r="F25" s="43">
        <f t="shared" si="2"/>
        <v>81818</v>
      </c>
      <c r="G25" s="44">
        <f t="shared" si="2"/>
        <v>81818</v>
      </c>
      <c r="H25" s="43">
        <f t="shared" si="2"/>
        <v>81818</v>
      </c>
      <c r="I25" s="43">
        <f t="shared" si="2"/>
        <v>81818</v>
      </c>
      <c r="J25" s="43">
        <f t="shared" si="2"/>
        <v>81818</v>
      </c>
      <c r="K25" s="43">
        <f t="shared" si="2"/>
        <v>81818</v>
      </c>
      <c r="L25" s="43">
        <f t="shared" si="2"/>
        <v>81818</v>
      </c>
      <c r="M25" s="43">
        <f t="shared" si="2"/>
        <v>81818</v>
      </c>
      <c r="N25" s="45">
        <f t="shared" si="2"/>
        <v>81818</v>
      </c>
      <c r="O25" s="46" t="s">
        <v>38</v>
      </c>
    </row>
    <row r="26" spans="1:15" ht="40.5" customHeight="1" thickTop="1" thickBot="1">
      <c r="A26" s="281" t="s">
        <v>40</v>
      </c>
      <c r="B26" s="282"/>
      <c r="C26" s="47">
        <f t="shared" ref="C26" si="3">ROUNDDOWN(C25*7/8,-3)</f>
        <v>0</v>
      </c>
      <c r="D26" s="47">
        <v>40000</v>
      </c>
      <c r="E26" s="47">
        <v>40000</v>
      </c>
      <c r="F26" s="47">
        <v>40000</v>
      </c>
      <c r="G26" s="47">
        <v>40000</v>
      </c>
      <c r="H26" s="47">
        <v>40000</v>
      </c>
      <c r="I26" s="47">
        <v>40000</v>
      </c>
      <c r="J26" s="47">
        <v>40000</v>
      </c>
      <c r="K26" s="47">
        <v>40000</v>
      </c>
      <c r="L26" s="47">
        <v>40000</v>
      </c>
      <c r="M26" s="47">
        <v>40000</v>
      </c>
      <c r="N26" s="47">
        <v>40000</v>
      </c>
      <c r="O26" s="49">
        <f>SUM(C26:N26)</f>
        <v>440000</v>
      </c>
    </row>
    <row r="27" spans="1:15" ht="43" customHeight="1" thickBot="1">
      <c r="A27" s="50" t="s">
        <v>41</v>
      </c>
      <c r="B27" s="380"/>
      <c r="C27" s="380"/>
      <c r="D27" s="380"/>
      <c r="E27" s="380"/>
      <c r="F27" s="380"/>
      <c r="G27" s="380"/>
      <c r="H27" s="380"/>
      <c r="I27" s="380"/>
      <c r="J27" s="380"/>
      <c r="K27" s="380"/>
      <c r="L27" s="380"/>
      <c r="M27" s="380"/>
      <c r="N27" s="380"/>
      <c r="O27" s="381"/>
    </row>
    <row r="28" spans="1:15" ht="15.75" customHeight="1">
      <c r="A28" s="175" t="s">
        <v>42</v>
      </c>
      <c r="B28" s="176"/>
      <c r="C28" s="167"/>
      <c r="D28" s="167"/>
      <c r="E28" s="167"/>
      <c r="F28" s="167"/>
      <c r="G28" s="167"/>
      <c r="H28" s="167"/>
      <c r="I28" s="167"/>
      <c r="J28" s="167"/>
      <c r="K28" s="167"/>
      <c r="L28" s="167"/>
      <c r="M28" s="167"/>
      <c r="N28" s="167"/>
      <c r="O28" s="177"/>
    </row>
    <row r="29" spans="1:15" ht="36.75" customHeight="1">
      <c r="O29" s="2" t="s">
        <v>137</v>
      </c>
    </row>
    <row r="30" spans="1:15" customFormat="1" ht="18">
      <c r="B30" s="98"/>
    </row>
    <row r="31" spans="1:15" customFormat="1" ht="18">
      <c r="A31" s="53"/>
      <c r="K31" s="1"/>
    </row>
  </sheetData>
  <sheetProtection sheet="1" objects="1" scenarios="1"/>
  <mergeCells count="41">
    <mergeCell ref="A26:B26"/>
    <mergeCell ref="B27:O27"/>
    <mergeCell ref="M20:M21"/>
    <mergeCell ref="N20:N21"/>
    <mergeCell ref="O20:O21"/>
    <mergeCell ref="A22:B22"/>
    <mergeCell ref="A23:B23"/>
    <mergeCell ref="A24:B24"/>
    <mergeCell ref="G20:G21"/>
    <mergeCell ref="H20:H21"/>
    <mergeCell ref="I20:I21"/>
    <mergeCell ref="J20:J21"/>
    <mergeCell ref="K20:K21"/>
    <mergeCell ref="L20:L21"/>
    <mergeCell ref="A20:B20"/>
    <mergeCell ref="K14:O14"/>
    <mergeCell ref="A17:B17"/>
    <mergeCell ref="A18:B18"/>
    <mergeCell ref="A19:B19"/>
    <mergeCell ref="A25:B25"/>
    <mergeCell ref="C20:C21"/>
    <mergeCell ref="D20:D21"/>
    <mergeCell ref="E20:E21"/>
    <mergeCell ref="F20:F21"/>
    <mergeCell ref="C11:D11"/>
    <mergeCell ref="D14:E14"/>
    <mergeCell ref="H11:I11"/>
    <mergeCell ref="J11:L11"/>
    <mergeCell ref="M11:O11"/>
    <mergeCell ref="C12:D12"/>
    <mergeCell ref="H12:H13"/>
    <mergeCell ref="J12:L12"/>
    <mergeCell ref="M12:O13"/>
    <mergeCell ref="J13:L13"/>
    <mergeCell ref="A6:E6"/>
    <mergeCell ref="K6:O6"/>
    <mergeCell ref="A8:H8"/>
    <mergeCell ref="I8:L8"/>
    <mergeCell ref="C10:F10"/>
    <mergeCell ref="H10:I10"/>
    <mergeCell ref="J10:O10"/>
  </mergeCells>
  <phoneticPr fontId="3"/>
  <dataValidations count="5">
    <dataValidation type="list" allowBlank="1" showInputMessage="1" showErrorMessage="1" sqref="I8:L8" xr:uid="{6B091542-33D6-4C59-8C5A-2B8C44B7DF54}">
      <formula1>"交付申請書（宿舎別）,実績報告書（宿舎別）"</formula1>
    </dataValidation>
    <dataValidation type="date" errorStyle="warning" allowBlank="1" showInputMessage="1" showErrorMessage="1" errorTitle="年月日誤り" error="令和3年度内の日付を入力してください。" promptTitle="西暦で入力してください。" prompt="例：○○○○/○/○_x000a_年月日の区切りには / （スラッシュ）を使用してください。" sqref="J12:J13" xr:uid="{6260E274-1E3A-4B47-9BE2-5034AECE3EE3}">
      <formula1>44287</formula1>
      <formula2>44651</formula2>
    </dataValidation>
    <dataValidation allowBlank="1" showErrorMessage="1" sqref="N8" xr:uid="{E7BFDC7A-5B3A-4B6B-B87B-2A8984A35EB2}"/>
    <dataValidation allowBlank="1" showInputMessage="1" showErrorMessage="1" prompt="建物名 部屋番号まで入力してください。" sqref="J10:O10" xr:uid="{BBFF9830-7BD8-4EFD-8E30-86B0E4AA8D30}"/>
    <dataValidation allowBlank="1" showInputMessage="1" showErrorMessage="1" promptTitle="直接入力不可" prompt="クリーム色の網掛け部分は直接入力しないでください。" sqref="D14:E14" xr:uid="{B6FADD70-172E-42F5-9171-7FF5A6186044}"/>
  </dataValidations>
  <printOptions horizontalCentered="1"/>
  <pageMargins left="0.70866141732283472" right="0.70866141732283472" top="0.74803149606299213" bottom="0.74803149606299213" header="0.31496062992125984" footer="0.31496062992125984"/>
  <pageSetup paperSize="9" scale="49" orientation="portrait" r:id="rId1"/>
  <headerFooter scaleWithDoc="0" alignWithMargins="0">
    <oddFooter>&amp;C&amp;"BIZ UDPゴシック,標準"&amp;14 6</oddFooter>
  </headerFooter>
  <colBreaks count="1" manualBreakCount="1">
    <brk id="15" max="37" man="1"/>
  </col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14557-9420-4C40-BCF9-FD6ED32BE215}">
  <sheetPr>
    <tabColor rgb="FF0070C0"/>
    <pageSetUpPr fitToPage="1"/>
  </sheetPr>
  <dimension ref="A1:Q56"/>
  <sheetViews>
    <sheetView showGridLines="0" view="pageBreakPreview" zoomScale="40" zoomScaleNormal="100" zoomScaleSheetLayoutView="40" workbookViewId="0"/>
  </sheetViews>
  <sheetFormatPr defaultColWidth="8.33203125" defaultRowHeight="13"/>
  <cols>
    <col min="1" max="1" width="8.75" style="1" customWidth="1"/>
    <col min="2" max="2" width="12.58203125" style="1" customWidth="1"/>
    <col min="3" max="15" width="10.75" style="1" customWidth="1"/>
    <col min="16" max="16" width="8.33203125" style="1" hidden="1" customWidth="1"/>
    <col min="17" max="17" width="8.33203125" style="1"/>
    <col min="18" max="18" width="9.75" style="1" bestFit="1" customWidth="1"/>
    <col min="19" max="16384" width="8.33203125" style="1"/>
  </cols>
  <sheetData>
    <row r="1" spans="1:17" customFormat="1" ht="31.5" customHeight="1">
      <c r="A1" s="53"/>
      <c r="K1" s="1"/>
    </row>
    <row r="2" spans="1:17" customFormat="1" ht="39.75" customHeight="1">
      <c r="A2" s="53"/>
      <c r="I2" s="178" t="s">
        <v>138</v>
      </c>
      <c r="K2" s="1"/>
    </row>
    <row r="3" spans="1:17" ht="22.5" customHeight="1">
      <c r="I3" s="179" t="s">
        <v>139</v>
      </c>
      <c r="O3" s="52" t="s">
        <v>140</v>
      </c>
    </row>
    <row r="4" spans="1:17" ht="20.25" customHeight="1" thickBot="1">
      <c r="A4" s="227" t="s">
        <v>0</v>
      </c>
      <c r="B4" s="227"/>
      <c r="C4" s="227"/>
      <c r="D4" s="227"/>
      <c r="E4" s="227"/>
      <c r="K4" s="228"/>
      <c r="L4" s="228"/>
      <c r="M4" s="228"/>
      <c r="N4" s="228"/>
      <c r="O4" s="228"/>
      <c r="P4" s="3"/>
      <c r="Q4" s="3"/>
    </row>
    <row r="5" spans="1:17" ht="19.5" customHeight="1" thickBot="1">
      <c r="A5" s="4"/>
      <c r="B5" s="4"/>
      <c r="C5" s="5"/>
      <c r="M5" s="6"/>
      <c r="N5" s="7" t="s">
        <v>1</v>
      </c>
      <c r="O5" s="8" t="s">
        <v>2</v>
      </c>
    </row>
    <row r="6" spans="1:17" ht="39.65" customHeight="1" thickBot="1">
      <c r="A6" s="229" t="s">
        <v>3</v>
      </c>
      <c r="B6" s="229"/>
      <c r="C6" s="229"/>
      <c r="D6" s="229"/>
      <c r="E6" s="229"/>
      <c r="F6" s="229"/>
      <c r="G6" s="229"/>
      <c r="H6" s="229"/>
      <c r="I6" s="354" t="s">
        <v>4</v>
      </c>
      <c r="J6" s="354"/>
      <c r="K6" s="354"/>
      <c r="L6" s="354"/>
      <c r="M6" s="9"/>
      <c r="N6" s="164" t="s">
        <v>141</v>
      </c>
      <c r="O6" s="165"/>
    </row>
    <row r="7" spans="1:17" ht="13.5" customHeight="1" thickBot="1">
      <c r="A7" s="12"/>
      <c r="B7" s="12"/>
      <c r="C7" s="12"/>
      <c r="D7" s="12"/>
      <c r="E7" s="12"/>
      <c r="F7" s="12"/>
      <c r="G7" s="12"/>
      <c r="H7" s="12"/>
      <c r="I7" s="13"/>
      <c r="J7" s="13"/>
      <c r="K7" s="13"/>
      <c r="L7" s="13"/>
      <c r="M7" s="9"/>
      <c r="N7" s="14"/>
    </row>
    <row r="8" spans="1:17" ht="35.15" customHeight="1" thickBot="1">
      <c r="A8" s="15"/>
      <c r="B8" s="166" t="s">
        <v>5</v>
      </c>
      <c r="C8" s="355" t="s">
        <v>133</v>
      </c>
      <c r="D8" s="355"/>
      <c r="E8" s="355"/>
      <c r="F8" s="356"/>
      <c r="G8" s="12"/>
      <c r="H8" s="233" t="s">
        <v>6</v>
      </c>
      <c r="I8" s="234"/>
      <c r="J8" s="382" t="s">
        <v>142</v>
      </c>
      <c r="K8" s="383"/>
      <c r="L8" s="383"/>
      <c r="M8" s="383"/>
      <c r="N8" s="383"/>
      <c r="O8" s="384"/>
    </row>
    <row r="9" spans="1:17" ht="35.15" customHeight="1">
      <c r="B9" s="167"/>
      <c r="C9" s="379"/>
      <c r="D9" s="379"/>
      <c r="E9" s="168"/>
      <c r="F9" s="169"/>
      <c r="G9" s="180"/>
      <c r="H9" s="239" t="s">
        <v>7</v>
      </c>
      <c r="I9" s="240"/>
      <c r="J9" s="361" t="s">
        <v>143</v>
      </c>
      <c r="K9" s="362"/>
      <c r="L9" s="363"/>
      <c r="M9" s="385" t="s">
        <v>8</v>
      </c>
      <c r="N9" s="386"/>
      <c r="O9" s="387"/>
    </row>
    <row r="10" spans="1:17" ht="35.15" customHeight="1">
      <c r="C10" s="247"/>
      <c r="D10" s="247"/>
      <c r="F10" s="18"/>
      <c r="G10" s="12"/>
      <c r="H10" s="248" t="s">
        <v>9</v>
      </c>
      <c r="I10" s="19" t="s">
        <v>10</v>
      </c>
      <c r="J10" s="367">
        <v>45748</v>
      </c>
      <c r="K10" s="368"/>
      <c r="L10" s="369"/>
      <c r="M10" s="388"/>
      <c r="N10" s="389"/>
      <c r="O10" s="390"/>
      <c r="P10" s="20" t="e">
        <f>(YEAR(#REF!)-YEAR(#REF!))*12+((MONTH(#REF!)-MONTH(#REF!))+1)</f>
        <v>#REF!</v>
      </c>
    </row>
    <row r="11" spans="1:17" ht="35.15" customHeight="1" thickBot="1">
      <c r="G11" s="12"/>
      <c r="H11" s="249"/>
      <c r="I11" s="21" t="s">
        <v>12</v>
      </c>
      <c r="J11" s="391">
        <v>46112</v>
      </c>
      <c r="K11" s="392"/>
      <c r="L11" s="393"/>
      <c r="M11" s="373"/>
      <c r="N11" s="374"/>
      <c r="O11" s="375"/>
      <c r="P11" s="20" t="e">
        <f>ROUNDDOWN(#REF!/P10,0)</f>
        <v>#REF!</v>
      </c>
    </row>
    <row r="12" spans="1:17" ht="35.15" customHeight="1">
      <c r="A12" s="22" t="s">
        <v>13</v>
      </c>
      <c r="B12" s="22"/>
      <c r="C12" s="23" t="s">
        <v>14</v>
      </c>
      <c r="D12" s="261">
        <f>O24</f>
        <v>324000</v>
      </c>
      <c r="E12" s="262"/>
      <c r="F12" s="24" t="s">
        <v>15</v>
      </c>
      <c r="G12" s="12"/>
      <c r="K12" s="263"/>
      <c r="L12" s="263"/>
      <c r="M12" s="263"/>
      <c r="N12" s="263"/>
      <c r="O12" s="263"/>
    </row>
    <row r="13" spans="1:17" ht="14.15" customHeight="1">
      <c r="B13" s="25"/>
      <c r="C13" s="26"/>
      <c r="D13" s="26"/>
      <c r="E13" s="26"/>
      <c r="F13" s="26"/>
      <c r="G13" s="12"/>
    </row>
    <row r="14" spans="1:17" ht="14.5" thickBot="1">
      <c r="A14" s="22" t="s">
        <v>16</v>
      </c>
      <c r="B14" s="22"/>
      <c r="C14" s="6"/>
      <c r="D14" s="6"/>
      <c r="E14" s="6"/>
      <c r="F14" s="6"/>
      <c r="G14" s="6"/>
      <c r="H14" s="6"/>
      <c r="I14" s="27"/>
      <c r="J14" s="27"/>
      <c r="K14" s="27"/>
      <c r="L14" s="27"/>
      <c r="M14" s="27"/>
      <c r="N14" s="27"/>
      <c r="O14" s="27"/>
    </row>
    <row r="15" spans="1:17" ht="13.5" thickBot="1">
      <c r="A15" s="264" t="s">
        <v>17</v>
      </c>
      <c r="B15" s="265"/>
      <c r="C15" s="28" t="s">
        <v>18</v>
      </c>
      <c r="D15" s="28" t="s">
        <v>19</v>
      </c>
      <c r="E15" s="28" t="s">
        <v>20</v>
      </c>
      <c r="F15" s="28" t="s">
        <v>21</v>
      </c>
      <c r="G15" s="29" t="s">
        <v>22</v>
      </c>
      <c r="H15" s="28" t="s">
        <v>23</v>
      </c>
      <c r="I15" s="28" t="s">
        <v>24</v>
      </c>
      <c r="J15" s="28" t="s">
        <v>25</v>
      </c>
      <c r="K15" s="28" t="s">
        <v>26</v>
      </c>
      <c r="L15" s="30" t="s">
        <v>27</v>
      </c>
      <c r="M15" s="28" t="s">
        <v>28</v>
      </c>
      <c r="N15" s="29" t="s">
        <v>29</v>
      </c>
      <c r="O15" s="7" t="s">
        <v>30</v>
      </c>
    </row>
    <row r="16" spans="1:17" ht="38.15" customHeight="1">
      <c r="A16" s="266" t="s">
        <v>31</v>
      </c>
      <c r="B16" s="267"/>
      <c r="C16" s="171">
        <v>55000</v>
      </c>
      <c r="D16" s="171">
        <v>55000</v>
      </c>
      <c r="E16" s="171">
        <v>55000</v>
      </c>
      <c r="F16" s="171">
        <v>55000</v>
      </c>
      <c r="G16" s="171">
        <v>55000</v>
      </c>
      <c r="H16" s="171">
        <v>55000</v>
      </c>
      <c r="I16" s="171">
        <v>55000</v>
      </c>
      <c r="J16" s="171">
        <v>55000</v>
      </c>
      <c r="K16" s="171">
        <v>55000</v>
      </c>
      <c r="L16" s="171">
        <v>55000</v>
      </c>
      <c r="M16" s="171">
        <v>55000</v>
      </c>
      <c r="N16" s="171">
        <v>55000</v>
      </c>
      <c r="O16" s="32">
        <f>SUM(C16:N16)</f>
        <v>660000</v>
      </c>
    </row>
    <row r="17" spans="1:15" ht="38.15" customHeight="1">
      <c r="A17" s="268" t="s">
        <v>32</v>
      </c>
      <c r="B17" s="269"/>
      <c r="C17" s="173">
        <v>5000</v>
      </c>
      <c r="D17" s="173">
        <v>5000</v>
      </c>
      <c r="E17" s="173">
        <v>5000</v>
      </c>
      <c r="F17" s="173">
        <v>5000</v>
      </c>
      <c r="G17" s="173">
        <v>5000</v>
      </c>
      <c r="H17" s="173">
        <v>5000</v>
      </c>
      <c r="I17" s="173">
        <v>5000</v>
      </c>
      <c r="J17" s="173">
        <v>5000</v>
      </c>
      <c r="K17" s="173">
        <v>5000</v>
      </c>
      <c r="L17" s="173">
        <v>5000</v>
      </c>
      <c r="M17" s="173">
        <v>5000</v>
      </c>
      <c r="N17" s="173">
        <v>5000</v>
      </c>
      <c r="O17" s="34">
        <f>SUM(C17:N17)</f>
        <v>60000</v>
      </c>
    </row>
    <row r="18" spans="1:15" ht="13.5" thickBot="1">
      <c r="A18" s="268" t="s">
        <v>33</v>
      </c>
      <c r="B18" s="274"/>
      <c r="C18" s="272" t="s">
        <v>144</v>
      </c>
      <c r="D18" s="272" t="s">
        <v>144</v>
      </c>
      <c r="E18" s="272" t="s">
        <v>144</v>
      </c>
      <c r="F18" s="272" t="s">
        <v>144</v>
      </c>
      <c r="G18" s="272" t="s">
        <v>144</v>
      </c>
      <c r="H18" s="272" t="s">
        <v>144</v>
      </c>
      <c r="I18" s="272" t="s">
        <v>144</v>
      </c>
      <c r="J18" s="272" t="s">
        <v>144</v>
      </c>
      <c r="K18" s="272" t="s">
        <v>144</v>
      </c>
      <c r="L18" s="272" t="s">
        <v>144</v>
      </c>
      <c r="M18" s="272" t="s">
        <v>144</v>
      </c>
      <c r="N18" s="272" t="s">
        <v>144</v>
      </c>
      <c r="O18" s="275">
        <f>B19</f>
        <v>0</v>
      </c>
    </row>
    <row r="19" spans="1:15" ht="26.25" customHeight="1" thickBot="1">
      <c r="A19" s="35" t="s">
        <v>34</v>
      </c>
      <c r="B19" s="181"/>
      <c r="C19" s="273"/>
      <c r="D19" s="273"/>
      <c r="E19" s="273"/>
      <c r="F19" s="273"/>
      <c r="G19" s="273"/>
      <c r="H19" s="273"/>
      <c r="I19" s="273"/>
      <c r="J19" s="273"/>
      <c r="K19" s="273"/>
      <c r="L19" s="273"/>
      <c r="M19" s="273"/>
      <c r="N19" s="273"/>
      <c r="O19" s="276"/>
    </row>
    <row r="20" spans="1:15" ht="40.5" customHeight="1" thickBot="1">
      <c r="A20" s="277" t="s">
        <v>35</v>
      </c>
      <c r="B20" s="278"/>
      <c r="C20" s="37">
        <f t="shared" ref="C20:O20" si="0">SUM(C16:C19)</f>
        <v>60000</v>
      </c>
      <c r="D20" s="37">
        <f t="shared" si="0"/>
        <v>60000</v>
      </c>
      <c r="E20" s="37">
        <f t="shared" si="0"/>
        <v>60000</v>
      </c>
      <c r="F20" s="37">
        <f t="shared" si="0"/>
        <v>60000</v>
      </c>
      <c r="G20" s="38">
        <f t="shared" si="0"/>
        <v>60000</v>
      </c>
      <c r="H20" s="37">
        <f t="shared" si="0"/>
        <v>60000</v>
      </c>
      <c r="I20" s="37">
        <f t="shared" si="0"/>
        <v>60000</v>
      </c>
      <c r="J20" s="37">
        <f t="shared" si="0"/>
        <v>60000</v>
      </c>
      <c r="K20" s="37">
        <f t="shared" si="0"/>
        <v>60000</v>
      </c>
      <c r="L20" s="37">
        <f t="shared" si="0"/>
        <v>60000</v>
      </c>
      <c r="M20" s="37">
        <f t="shared" si="0"/>
        <v>60000</v>
      </c>
      <c r="N20" s="38">
        <f t="shared" si="0"/>
        <v>60000</v>
      </c>
      <c r="O20" s="39">
        <f t="shared" si="0"/>
        <v>720000</v>
      </c>
    </row>
    <row r="21" spans="1:15" ht="32.15" customHeight="1">
      <c r="A21" s="266" t="s">
        <v>36</v>
      </c>
      <c r="B21" s="267"/>
      <c r="C21" s="171">
        <v>5000</v>
      </c>
      <c r="D21" s="171">
        <v>5000</v>
      </c>
      <c r="E21" s="171">
        <v>5000</v>
      </c>
      <c r="F21" s="171">
        <v>5000</v>
      </c>
      <c r="G21" s="171">
        <v>5000</v>
      </c>
      <c r="H21" s="171">
        <v>5000</v>
      </c>
      <c r="I21" s="171">
        <v>5000</v>
      </c>
      <c r="J21" s="171">
        <v>5000</v>
      </c>
      <c r="K21" s="171">
        <v>5000</v>
      </c>
      <c r="L21" s="171">
        <v>5000</v>
      </c>
      <c r="M21" s="171">
        <v>5000</v>
      </c>
      <c r="N21" s="171">
        <v>5000</v>
      </c>
      <c r="O21" s="32">
        <f>SUM(C21:N21)</f>
        <v>60000</v>
      </c>
    </row>
    <row r="22" spans="1:15" ht="40.5" customHeight="1">
      <c r="A22" s="270" t="s">
        <v>37</v>
      </c>
      <c r="B22" s="271"/>
      <c r="C22" s="40">
        <f t="shared" ref="C22:N22" si="1">C20-C21</f>
        <v>55000</v>
      </c>
      <c r="D22" s="40">
        <f t="shared" si="1"/>
        <v>55000</v>
      </c>
      <c r="E22" s="40">
        <f t="shared" si="1"/>
        <v>55000</v>
      </c>
      <c r="F22" s="40">
        <f t="shared" si="1"/>
        <v>55000</v>
      </c>
      <c r="G22" s="41">
        <f t="shared" si="1"/>
        <v>55000</v>
      </c>
      <c r="H22" s="40">
        <f t="shared" si="1"/>
        <v>55000</v>
      </c>
      <c r="I22" s="40">
        <f t="shared" si="1"/>
        <v>55000</v>
      </c>
      <c r="J22" s="40">
        <f t="shared" si="1"/>
        <v>55000</v>
      </c>
      <c r="K22" s="40">
        <f t="shared" si="1"/>
        <v>55000</v>
      </c>
      <c r="L22" s="40">
        <f t="shared" si="1"/>
        <v>55000</v>
      </c>
      <c r="M22" s="40">
        <f t="shared" si="1"/>
        <v>55000</v>
      </c>
      <c r="N22" s="41">
        <f t="shared" si="1"/>
        <v>55000</v>
      </c>
      <c r="O22" s="42" t="s">
        <v>38</v>
      </c>
    </row>
    <row r="23" spans="1:15" ht="40.5" customHeight="1" thickBot="1">
      <c r="A23" s="279" t="s">
        <v>39</v>
      </c>
      <c r="B23" s="280"/>
      <c r="C23" s="43">
        <f t="shared" ref="C23:N23" si="2">IF(C22&lt;82000,C22,82000)</f>
        <v>55000</v>
      </c>
      <c r="D23" s="43">
        <f t="shared" si="2"/>
        <v>55000</v>
      </c>
      <c r="E23" s="43">
        <f t="shared" si="2"/>
        <v>55000</v>
      </c>
      <c r="F23" s="43">
        <f t="shared" si="2"/>
        <v>55000</v>
      </c>
      <c r="G23" s="44">
        <f t="shared" si="2"/>
        <v>55000</v>
      </c>
      <c r="H23" s="43">
        <f t="shared" si="2"/>
        <v>55000</v>
      </c>
      <c r="I23" s="43">
        <f t="shared" si="2"/>
        <v>55000</v>
      </c>
      <c r="J23" s="43">
        <f t="shared" si="2"/>
        <v>55000</v>
      </c>
      <c r="K23" s="43">
        <f t="shared" si="2"/>
        <v>55000</v>
      </c>
      <c r="L23" s="43">
        <f t="shared" si="2"/>
        <v>55000</v>
      </c>
      <c r="M23" s="43">
        <f t="shared" si="2"/>
        <v>55000</v>
      </c>
      <c r="N23" s="45">
        <f t="shared" si="2"/>
        <v>55000</v>
      </c>
      <c r="O23" s="46" t="s">
        <v>38</v>
      </c>
    </row>
    <row r="24" spans="1:15" ht="40.5" customHeight="1" thickTop="1" thickBot="1">
      <c r="A24" s="281" t="s">
        <v>40</v>
      </c>
      <c r="B24" s="282"/>
      <c r="C24" s="47">
        <v>27000</v>
      </c>
      <c r="D24" s="47">
        <v>27000</v>
      </c>
      <c r="E24" s="47">
        <v>27000</v>
      </c>
      <c r="F24" s="47">
        <v>27000</v>
      </c>
      <c r="G24" s="47">
        <v>27000</v>
      </c>
      <c r="H24" s="47">
        <v>27000</v>
      </c>
      <c r="I24" s="47">
        <v>27000</v>
      </c>
      <c r="J24" s="47">
        <v>27000</v>
      </c>
      <c r="K24" s="47">
        <v>27000</v>
      </c>
      <c r="L24" s="47">
        <v>27000</v>
      </c>
      <c r="M24" s="47">
        <v>27000</v>
      </c>
      <c r="N24" s="47">
        <v>27000</v>
      </c>
      <c r="O24" s="49">
        <f>SUM(C24:N24)</f>
        <v>324000</v>
      </c>
    </row>
    <row r="25" spans="1:15" ht="43" customHeight="1" thickBot="1">
      <c r="A25" s="50" t="s">
        <v>41</v>
      </c>
      <c r="B25" s="380"/>
      <c r="C25" s="380"/>
      <c r="D25" s="380"/>
      <c r="E25" s="380"/>
      <c r="F25" s="380"/>
      <c r="G25" s="380"/>
      <c r="H25" s="380"/>
      <c r="I25" s="380"/>
      <c r="J25" s="380"/>
      <c r="K25" s="380"/>
      <c r="L25" s="380"/>
      <c r="M25" s="380"/>
      <c r="N25" s="380"/>
      <c r="O25" s="381"/>
    </row>
    <row r="26" spans="1:15">
      <c r="A26" s="1" t="s">
        <v>42</v>
      </c>
      <c r="B26" s="51"/>
      <c r="O26" s="2"/>
    </row>
    <row r="27" spans="1:15" ht="14.25" customHeight="1">
      <c r="N27" s="182"/>
      <c r="O27" s="2" t="s">
        <v>137</v>
      </c>
    </row>
    <row r="28" spans="1:15" customFormat="1" ht="4.5" customHeight="1">
      <c r="A28" s="183"/>
      <c r="B28" s="184"/>
      <c r="C28" s="183"/>
      <c r="D28" s="183"/>
      <c r="E28" s="183"/>
      <c r="F28" s="183"/>
      <c r="G28" s="183"/>
      <c r="H28" s="183"/>
      <c r="I28" s="183"/>
      <c r="J28" s="183"/>
      <c r="K28" s="183"/>
      <c r="L28" s="183"/>
      <c r="M28" s="183"/>
      <c r="N28" s="183"/>
      <c r="O28" s="183"/>
    </row>
    <row r="29" spans="1:15" ht="27" customHeight="1"/>
    <row r="30" spans="1:15" ht="21.75" customHeight="1"/>
    <row r="31" spans="1:15" ht="21.75" customHeight="1">
      <c r="I31" s="178" t="s">
        <v>145</v>
      </c>
    </row>
    <row r="32" spans="1:15">
      <c r="O32" s="2" t="s">
        <v>140</v>
      </c>
    </row>
    <row r="33" spans="1:17" ht="20.25" customHeight="1" thickBot="1">
      <c r="A33" s="227" t="s">
        <v>0</v>
      </c>
      <c r="B33" s="227"/>
      <c r="C33" s="227"/>
      <c r="D33" s="227"/>
      <c r="E33" s="227"/>
      <c r="K33" s="228"/>
      <c r="L33" s="228"/>
      <c r="M33" s="228"/>
      <c r="N33" s="228"/>
      <c r="O33" s="228"/>
      <c r="P33" s="3"/>
      <c r="Q33" s="3"/>
    </row>
    <row r="34" spans="1:17" ht="19.5" customHeight="1" thickBot="1">
      <c r="A34" s="4"/>
      <c r="B34" s="4"/>
      <c r="C34" s="5"/>
      <c r="M34" s="6"/>
      <c r="N34" s="7" t="s">
        <v>1</v>
      </c>
      <c r="O34" s="8" t="s">
        <v>2</v>
      </c>
    </row>
    <row r="35" spans="1:17" ht="39.65" customHeight="1" thickBot="1">
      <c r="A35" s="229" t="s">
        <v>3</v>
      </c>
      <c r="B35" s="229"/>
      <c r="C35" s="229"/>
      <c r="D35" s="229"/>
      <c r="E35" s="229"/>
      <c r="F35" s="229"/>
      <c r="G35" s="229"/>
      <c r="H35" s="229"/>
      <c r="I35" s="354" t="s">
        <v>4</v>
      </c>
      <c r="J35" s="354"/>
      <c r="K35" s="354"/>
      <c r="L35" s="354"/>
      <c r="M35" s="9"/>
      <c r="N35" s="164" t="s">
        <v>146</v>
      </c>
      <c r="O35" s="165"/>
    </row>
    <row r="36" spans="1:17" ht="13.5" customHeight="1" thickBot="1">
      <c r="A36" s="12"/>
      <c r="B36" s="12"/>
      <c r="C36" s="12"/>
      <c r="D36" s="12"/>
      <c r="E36" s="12"/>
      <c r="F36" s="12"/>
      <c r="G36" s="12"/>
      <c r="H36" s="12"/>
      <c r="I36" s="13"/>
      <c r="J36" s="13"/>
      <c r="K36" s="13"/>
      <c r="L36" s="13"/>
      <c r="M36" s="9"/>
      <c r="N36" s="14"/>
    </row>
    <row r="37" spans="1:17" ht="35.15" customHeight="1" thickBot="1">
      <c r="A37" s="15"/>
      <c r="B37" s="166" t="s">
        <v>5</v>
      </c>
      <c r="C37" s="355" t="s">
        <v>133</v>
      </c>
      <c r="D37" s="355"/>
      <c r="E37" s="355"/>
      <c r="F37" s="356"/>
      <c r="G37" s="12"/>
      <c r="H37" s="233" t="s">
        <v>6</v>
      </c>
      <c r="I37" s="234"/>
      <c r="J37" s="382" t="s">
        <v>147</v>
      </c>
      <c r="K37" s="383"/>
      <c r="L37" s="383"/>
      <c r="M37" s="383"/>
      <c r="N37" s="383"/>
      <c r="O37" s="384"/>
    </row>
    <row r="38" spans="1:17" ht="35.15" customHeight="1">
      <c r="B38" s="167"/>
      <c r="C38" s="379"/>
      <c r="D38" s="379"/>
      <c r="E38" s="168"/>
      <c r="F38" s="169"/>
      <c r="G38" s="180"/>
      <c r="H38" s="239" t="s">
        <v>7</v>
      </c>
      <c r="I38" s="240"/>
      <c r="J38" s="361" t="s">
        <v>148</v>
      </c>
      <c r="K38" s="362"/>
      <c r="L38" s="363"/>
      <c r="M38" s="385" t="s">
        <v>8</v>
      </c>
      <c r="N38" s="386"/>
      <c r="O38" s="387"/>
    </row>
    <row r="39" spans="1:17" ht="35.15" customHeight="1">
      <c r="C39" s="247"/>
      <c r="D39" s="247"/>
      <c r="F39" s="18"/>
      <c r="G39" s="12"/>
      <c r="H39" s="248" t="s">
        <v>9</v>
      </c>
      <c r="I39" s="19" t="s">
        <v>10</v>
      </c>
      <c r="J39" s="367">
        <v>45748</v>
      </c>
      <c r="K39" s="368"/>
      <c r="L39" s="369"/>
      <c r="M39" s="394" t="s">
        <v>149</v>
      </c>
      <c r="N39" s="395"/>
      <c r="O39" s="396"/>
      <c r="P39" s="20" t="e">
        <f>(YEAR(#REF!)-YEAR(#REF!))*12+((MONTH(#REF!)-MONTH(#REF!))+1)</f>
        <v>#REF!</v>
      </c>
    </row>
    <row r="40" spans="1:17" ht="35.15" customHeight="1" thickBot="1">
      <c r="G40" s="12"/>
      <c r="H40" s="249"/>
      <c r="I40" s="21" t="s">
        <v>12</v>
      </c>
      <c r="J40" s="391">
        <v>46112</v>
      </c>
      <c r="K40" s="392"/>
      <c r="L40" s="393"/>
      <c r="M40" s="397"/>
      <c r="N40" s="398"/>
      <c r="O40" s="399"/>
      <c r="P40" s="20" t="e">
        <f>ROUNDDOWN(#REF!/P39,0)</f>
        <v>#REF!</v>
      </c>
    </row>
    <row r="41" spans="1:17" ht="35.15" customHeight="1">
      <c r="A41" s="22" t="s">
        <v>13</v>
      </c>
      <c r="B41" s="22"/>
      <c r="C41" s="23" t="s">
        <v>14</v>
      </c>
      <c r="D41" s="261">
        <f>O53</f>
        <v>492000</v>
      </c>
      <c r="E41" s="262"/>
      <c r="F41" s="24" t="s">
        <v>15</v>
      </c>
      <c r="G41" s="12"/>
      <c r="K41" s="263"/>
      <c r="L41" s="263"/>
      <c r="M41" s="263"/>
      <c r="N41" s="263"/>
      <c r="O41" s="263"/>
    </row>
    <row r="42" spans="1:17" ht="14.15" customHeight="1">
      <c r="B42" s="25"/>
      <c r="C42" s="26"/>
      <c r="D42" s="26"/>
      <c r="E42" s="26"/>
      <c r="F42" s="26"/>
      <c r="G42" s="12"/>
    </row>
    <row r="43" spans="1:17" ht="14.5" thickBot="1">
      <c r="A43" s="22" t="s">
        <v>16</v>
      </c>
      <c r="B43" s="22"/>
      <c r="C43" s="6"/>
      <c r="D43" s="6"/>
      <c r="E43" s="6"/>
      <c r="F43" s="6"/>
      <c r="G43" s="6"/>
      <c r="H43" s="6"/>
      <c r="I43" s="27"/>
      <c r="J43" s="27"/>
      <c r="K43" s="27"/>
      <c r="L43" s="27"/>
      <c r="M43" s="27"/>
      <c r="N43" s="27"/>
      <c r="O43" s="27"/>
    </row>
    <row r="44" spans="1:17" ht="13.5" thickBot="1">
      <c r="A44" s="264" t="s">
        <v>17</v>
      </c>
      <c r="B44" s="265"/>
      <c r="C44" s="28" t="s">
        <v>18</v>
      </c>
      <c r="D44" s="28" t="s">
        <v>19</v>
      </c>
      <c r="E44" s="28" t="s">
        <v>20</v>
      </c>
      <c r="F44" s="28" t="s">
        <v>21</v>
      </c>
      <c r="G44" s="29" t="s">
        <v>22</v>
      </c>
      <c r="H44" s="28" t="s">
        <v>23</v>
      </c>
      <c r="I44" s="28" t="s">
        <v>24</v>
      </c>
      <c r="J44" s="28" t="s">
        <v>25</v>
      </c>
      <c r="K44" s="28" t="s">
        <v>26</v>
      </c>
      <c r="L44" s="30" t="s">
        <v>27</v>
      </c>
      <c r="M44" s="28" t="s">
        <v>28</v>
      </c>
      <c r="N44" s="29" t="s">
        <v>29</v>
      </c>
      <c r="O44" s="7" t="s">
        <v>30</v>
      </c>
    </row>
    <row r="45" spans="1:17" ht="38.15" customHeight="1">
      <c r="A45" s="266" t="s">
        <v>62</v>
      </c>
      <c r="B45" s="267"/>
      <c r="C45" s="171">
        <v>90000</v>
      </c>
      <c r="D45" s="171">
        <v>90000</v>
      </c>
      <c r="E45" s="171">
        <v>90000</v>
      </c>
      <c r="F45" s="171">
        <v>90000</v>
      </c>
      <c r="G45" s="171">
        <v>90000</v>
      </c>
      <c r="H45" s="171">
        <v>90000</v>
      </c>
      <c r="I45" s="171">
        <v>90000</v>
      </c>
      <c r="J45" s="171">
        <v>90000</v>
      </c>
      <c r="K45" s="171">
        <v>90000</v>
      </c>
      <c r="L45" s="171">
        <v>90000</v>
      </c>
      <c r="M45" s="171">
        <v>90000</v>
      </c>
      <c r="N45" s="171">
        <v>90000</v>
      </c>
      <c r="O45" s="32">
        <f>SUM(C45:N45)</f>
        <v>1080000</v>
      </c>
    </row>
    <row r="46" spans="1:17" ht="38.15" customHeight="1">
      <c r="A46" s="268" t="s">
        <v>32</v>
      </c>
      <c r="B46" s="269"/>
      <c r="C46" s="173">
        <v>5000</v>
      </c>
      <c r="D46" s="173">
        <v>5000</v>
      </c>
      <c r="E46" s="173">
        <v>5000</v>
      </c>
      <c r="F46" s="173">
        <v>5000</v>
      </c>
      <c r="G46" s="173">
        <v>5000</v>
      </c>
      <c r="H46" s="173">
        <v>5000</v>
      </c>
      <c r="I46" s="173">
        <v>5000</v>
      </c>
      <c r="J46" s="173">
        <v>5000</v>
      </c>
      <c r="K46" s="173">
        <v>5000</v>
      </c>
      <c r="L46" s="173">
        <v>5000</v>
      </c>
      <c r="M46" s="173">
        <v>5000</v>
      </c>
      <c r="N46" s="173">
        <v>5000</v>
      </c>
      <c r="O46" s="34">
        <f>SUM(C46:N46)</f>
        <v>60000</v>
      </c>
    </row>
    <row r="47" spans="1:17" ht="13.5" thickBot="1">
      <c r="A47" s="268" t="s">
        <v>33</v>
      </c>
      <c r="B47" s="274"/>
      <c r="C47" s="272"/>
      <c r="D47" s="272"/>
      <c r="E47" s="272"/>
      <c r="F47" s="272"/>
      <c r="G47" s="272"/>
      <c r="H47" s="272"/>
      <c r="I47" s="272"/>
      <c r="J47" s="272"/>
      <c r="K47" s="272"/>
      <c r="L47" s="272"/>
      <c r="M47" s="272"/>
      <c r="N47" s="272"/>
      <c r="O47" s="275">
        <f>B48</f>
        <v>0</v>
      </c>
    </row>
    <row r="48" spans="1:17" ht="26.25" customHeight="1" thickBot="1">
      <c r="A48" s="35" t="s">
        <v>34</v>
      </c>
      <c r="B48" s="181"/>
      <c r="C48" s="273"/>
      <c r="D48" s="273"/>
      <c r="E48" s="273"/>
      <c r="F48" s="273"/>
      <c r="G48" s="273"/>
      <c r="H48" s="273"/>
      <c r="I48" s="273"/>
      <c r="J48" s="273"/>
      <c r="K48" s="273"/>
      <c r="L48" s="273"/>
      <c r="M48" s="273"/>
      <c r="N48" s="273"/>
      <c r="O48" s="276"/>
    </row>
    <row r="49" spans="1:15" ht="40.5" customHeight="1" thickBot="1">
      <c r="A49" s="277" t="s">
        <v>35</v>
      </c>
      <c r="B49" s="278"/>
      <c r="C49" s="37">
        <f t="shared" ref="C49:O49" si="3">SUM(C45:C48)</f>
        <v>95000</v>
      </c>
      <c r="D49" s="37">
        <f t="shared" si="3"/>
        <v>95000</v>
      </c>
      <c r="E49" s="37">
        <f t="shared" si="3"/>
        <v>95000</v>
      </c>
      <c r="F49" s="37">
        <f t="shared" si="3"/>
        <v>95000</v>
      </c>
      <c r="G49" s="38">
        <f t="shared" si="3"/>
        <v>95000</v>
      </c>
      <c r="H49" s="37">
        <f t="shared" si="3"/>
        <v>95000</v>
      </c>
      <c r="I49" s="37">
        <f t="shared" si="3"/>
        <v>95000</v>
      </c>
      <c r="J49" s="37">
        <f t="shared" si="3"/>
        <v>95000</v>
      </c>
      <c r="K49" s="37">
        <f t="shared" si="3"/>
        <v>95000</v>
      </c>
      <c r="L49" s="37">
        <f t="shared" si="3"/>
        <v>95000</v>
      </c>
      <c r="M49" s="37">
        <f t="shared" si="3"/>
        <v>95000</v>
      </c>
      <c r="N49" s="38">
        <f t="shared" si="3"/>
        <v>95000</v>
      </c>
      <c r="O49" s="39">
        <f t="shared" si="3"/>
        <v>1140000</v>
      </c>
    </row>
    <row r="50" spans="1:15" ht="32.15" customHeight="1">
      <c r="A50" s="266" t="s">
        <v>36</v>
      </c>
      <c r="B50" s="267"/>
      <c r="C50" s="171">
        <v>10000</v>
      </c>
      <c r="D50" s="171">
        <v>10000</v>
      </c>
      <c r="E50" s="171">
        <v>10000</v>
      </c>
      <c r="F50" s="171">
        <v>10000</v>
      </c>
      <c r="G50" s="171">
        <v>10000</v>
      </c>
      <c r="H50" s="171">
        <v>10000</v>
      </c>
      <c r="I50" s="171">
        <v>10000</v>
      </c>
      <c r="J50" s="171">
        <v>10000</v>
      </c>
      <c r="K50" s="171">
        <v>10000</v>
      </c>
      <c r="L50" s="171">
        <v>10000</v>
      </c>
      <c r="M50" s="171">
        <v>10000</v>
      </c>
      <c r="N50" s="171">
        <v>10000</v>
      </c>
      <c r="O50" s="32">
        <f>SUM(C50:N50)</f>
        <v>120000</v>
      </c>
    </row>
    <row r="51" spans="1:15" ht="40.5" customHeight="1">
      <c r="A51" s="270" t="s">
        <v>37</v>
      </c>
      <c r="B51" s="271"/>
      <c r="C51" s="40">
        <f t="shared" ref="C51:N51" si="4">C49-C50</f>
        <v>85000</v>
      </c>
      <c r="D51" s="40">
        <f t="shared" si="4"/>
        <v>85000</v>
      </c>
      <c r="E51" s="40">
        <f t="shared" si="4"/>
        <v>85000</v>
      </c>
      <c r="F51" s="40">
        <f t="shared" si="4"/>
        <v>85000</v>
      </c>
      <c r="G51" s="41">
        <f t="shared" si="4"/>
        <v>85000</v>
      </c>
      <c r="H51" s="40">
        <f t="shared" si="4"/>
        <v>85000</v>
      </c>
      <c r="I51" s="40">
        <f t="shared" si="4"/>
        <v>85000</v>
      </c>
      <c r="J51" s="40">
        <f t="shared" si="4"/>
        <v>85000</v>
      </c>
      <c r="K51" s="40">
        <f t="shared" si="4"/>
        <v>85000</v>
      </c>
      <c r="L51" s="40">
        <f t="shared" si="4"/>
        <v>85000</v>
      </c>
      <c r="M51" s="40">
        <f t="shared" si="4"/>
        <v>85000</v>
      </c>
      <c r="N51" s="41">
        <f t="shared" si="4"/>
        <v>85000</v>
      </c>
      <c r="O51" s="42" t="s">
        <v>38</v>
      </c>
    </row>
    <row r="52" spans="1:15" ht="40.5" customHeight="1" thickBot="1">
      <c r="A52" s="279" t="s">
        <v>39</v>
      </c>
      <c r="B52" s="280"/>
      <c r="C52" s="43">
        <f t="shared" ref="C52:N52" si="5">IF(C51&lt;82000,C51,82000)</f>
        <v>82000</v>
      </c>
      <c r="D52" s="43">
        <f t="shared" si="5"/>
        <v>82000</v>
      </c>
      <c r="E52" s="43">
        <f t="shared" si="5"/>
        <v>82000</v>
      </c>
      <c r="F52" s="43">
        <f t="shared" si="5"/>
        <v>82000</v>
      </c>
      <c r="G52" s="44">
        <f t="shared" si="5"/>
        <v>82000</v>
      </c>
      <c r="H52" s="43">
        <f t="shared" si="5"/>
        <v>82000</v>
      </c>
      <c r="I52" s="43">
        <f t="shared" si="5"/>
        <v>82000</v>
      </c>
      <c r="J52" s="43">
        <f t="shared" si="5"/>
        <v>82000</v>
      </c>
      <c r="K52" s="43">
        <f t="shared" si="5"/>
        <v>82000</v>
      </c>
      <c r="L52" s="43">
        <f t="shared" si="5"/>
        <v>82000</v>
      </c>
      <c r="M52" s="43">
        <f t="shared" si="5"/>
        <v>82000</v>
      </c>
      <c r="N52" s="45">
        <f t="shared" si="5"/>
        <v>82000</v>
      </c>
      <c r="O52" s="46" t="s">
        <v>38</v>
      </c>
    </row>
    <row r="53" spans="1:15" ht="40.5" customHeight="1" thickTop="1" thickBot="1">
      <c r="A53" s="281" t="s">
        <v>40</v>
      </c>
      <c r="B53" s="282"/>
      <c r="C53" s="47">
        <v>41000</v>
      </c>
      <c r="D53" s="47">
        <v>41000</v>
      </c>
      <c r="E53" s="47">
        <v>41000</v>
      </c>
      <c r="F53" s="47">
        <v>41000</v>
      </c>
      <c r="G53" s="47">
        <v>41000</v>
      </c>
      <c r="H53" s="47">
        <v>41000</v>
      </c>
      <c r="I53" s="47">
        <v>41000</v>
      </c>
      <c r="J53" s="47">
        <v>41000</v>
      </c>
      <c r="K53" s="47">
        <v>41000</v>
      </c>
      <c r="L53" s="47">
        <v>41000</v>
      </c>
      <c r="M53" s="47">
        <v>41000</v>
      </c>
      <c r="N53" s="47">
        <v>41000</v>
      </c>
      <c r="O53" s="49">
        <f>SUM(C53:N53)</f>
        <v>492000</v>
      </c>
    </row>
    <row r="54" spans="1:15" ht="43" customHeight="1" thickBot="1">
      <c r="A54" s="50" t="s">
        <v>41</v>
      </c>
      <c r="B54" s="380"/>
      <c r="C54" s="380"/>
      <c r="D54" s="380"/>
      <c r="E54" s="380"/>
      <c r="F54" s="380"/>
      <c r="G54" s="380"/>
      <c r="H54" s="380"/>
      <c r="I54" s="380"/>
      <c r="J54" s="380"/>
      <c r="K54" s="380"/>
      <c r="L54" s="380"/>
      <c r="M54" s="380"/>
      <c r="N54" s="380"/>
      <c r="O54" s="381"/>
    </row>
    <row r="55" spans="1:15">
      <c r="A55" s="1" t="s">
        <v>42</v>
      </c>
      <c r="B55" s="51"/>
      <c r="O55" s="2"/>
    </row>
    <row r="56" spans="1:15" ht="15.75" customHeight="1">
      <c r="O56" s="185" t="s">
        <v>137</v>
      </c>
    </row>
  </sheetData>
  <sheetProtection sheet="1" objects="1" scenarios="1"/>
  <mergeCells count="82">
    <mergeCell ref="A50:B50"/>
    <mergeCell ref="A51:B51"/>
    <mergeCell ref="A52:B52"/>
    <mergeCell ref="A53:B53"/>
    <mergeCell ref="B54:O54"/>
    <mergeCell ref="A49:B49"/>
    <mergeCell ref="E47:E48"/>
    <mergeCell ref="F47:F48"/>
    <mergeCell ref="G47:G48"/>
    <mergeCell ref="H47:H48"/>
    <mergeCell ref="M39:O40"/>
    <mergeCell ref="J40:L40"/>
    <mergeCell ref="I47:I48"/>
    <mergeCell ref="J47:J48"/>
    <mergeCell ref="A44:B44"/>
    <mergeCell ref="A45:B45"/>
    <mergeCell ref="A46:B46"/>
    <mergeCell ref="A47:B47"/>
    <mergeCell ref="C47:C48"/>
    <mergeCell ref="D47:D48"/>
    <mergeCell ref="K47:K48"/>
    <mergeCell ref="L47:L48"/>
    <mergeCell ref="M47:M48"/>
    <mergeCell ref="N47:N48"/>
    <mergeCell ref="O47:O48"/>
    <mergeCell ref="A24:B24"/>
    <mergeCell ref="B25:O25"/>
    <mergeCell ref="A33:E33"/>
    <mergeCell ref="K33:O33"/>
    <mergeCell ref="D41:E41"/>
    <mergeCell ref="K41:O41"/>
    <mergeCell ref="C37:F37"/>
    <mergeCell ref="H37:I37"/>
    <mergeCell ref="J37:O37"/>
    <mergeCell ref="C38:D38"/>
    <mergeCell ref="H38:I38"/>
    <mergeCell ref="J38:L38"/>
    <mergeCell ref="M38:O38"/>
    <mergeCell ref="C39:D39"/>
    <mergeCell ref="H39:H40"/>
    <mergeCell ref="J39:L39"/>
    <mergeCell ref="K18:K19"/>
    <mergeCell ref="L18:L19"/>
    <mergeCell ref="A18:B18"/>
    <mergeCell ref="C18:C19"/>
    <mergeCell ref="A23:B23"/>
    <mergeCell ref="K12:O12"/>
    <mergeCell ref="A15:B15"/>
    <mergeCell ref="A16:B16"/>
    <mergeCell ref="A17:B17"/>
    <mergeCell ref="A35:H35"/>
    <mergeCell ref="I35:L35"/>
    <mergeCell ref="M18:M19"/>
    <mergeCell ref="N18:N19"/>
    <mergeCell ref="O18:O19"/>
    <mergeCell ref="A20:B20"/>
    <mergeCell ref="A21:B21"/>
    <mergeCell ref="A22:B22"/>
    <mergeCell ref="G18:G19"/>
    <mergeCell ref="H18:H19"/>
    <mergeCell ref="I18:I19"/>
    <mergeCell ref="J18:J19"/>
    <mergeCell ref="D18:D19"/>
    <mergeCell ref="E18:E19"/>
    <mergeCell ref="F18:F19"/>
    <mergeCell ref="C9:D9"/>
    <mergeCell ref="H9:I9"/>
    <mergeCell ref="D12:E12"/>
    <mergeCell ref="J9:L9"/>
    <mergeCell ref="M9:O9"/>
    <mergeCell ref="C10:D10"/>
    <mergeCell ref="H10:H11"/>
    <mergeCell ref="J10:L10"/>
    <mergeCell ref="M10:O11"/>
    <mergeCell ref="J11:L11"/>
    <mergeCell ref="A4:E4"/>
    <mergeCell ref="K4:O4"/>
    <mergeCell ref="A6:H6"/>
    <mergeCell ref="I6:L6"/>
    <mergeCell ref="C8:F8"/>
    <mergeCell ref="H8:I8"/>
    <mergeCell ref="J8:O8"/>
  </mergeCells>
  <phoneticPr fontId="3"/>
  <dataValidations count="5">
    <dataValidation type="list" allowBlank="1" showInputMessage="1" showErrorMessage="1" sqref="I6:L6 I35:L35" xr:uid="{1C663FB3-C668-46E8-A17F-D088B58956B8}">
      <formula1>"交付申請書（宿舎別）,実績報告書（宿舎別）"</formula1>
    </dataValidation>
    <dataValidation type="date" errorStyle="warning" allowBlank="1" showInputMessage="1" showErrorMessage="1" errorTitle="年月日誤り" error="令和3年度内の日付を入力してください。" promptTitle="西暦で入力してください。" prompt="例：○○○○/○/○_x000a_年月日の区切りには / （スラッシュ）を使用してください。" sqref="J10:J11 J39:J40" xr:uid="{75137A75-8FBE-4F77-BB5D-597C046E184B}">
      <formula1>44287</formula1>
      <formula2>44651</formula2>
    </dataValidation>
    <dataValidation allowBlank="1" showInputMessage="1" showErrorMessage="1" promptTitle="直接入力不可" prompt="クリーム色の網掛け部分は直接入力しないでください。" sqref="D12:E12 D41:E41" xr:uid="{8BD95C0F-15B8-4C96-B7AA-4F78B6757EAC}"/>
    <dataValidation allowBlank="1" showInputMessage="1" showErrorMessage="1" prompt="1から20の数字を入力してください。" sqref="N6 N35" xr:uid="{4D54FD33-2F97-48B6-BDE7-1379382C4294}"/>
    <dataValidation allowBlank="1" showInputMessage="1" showErrorMessage="1" prompt="建物名 部屋番号まで入力してください。" sqref="J8:O8 J37:O37" xr:uid="{E767BC5D-A0F8-41FF-B03B-7C335DA38642}"/>
  </dataValidations>
  <printOptions horizontalCentered="1"/>
  <pageMargins left="0.70866141732283472" right="0.70866141732283472" top="0.74803149606299213" bottom="0.74803149606299213" header="0.31496062992125984" footer="0.31496062992125984"/>
  <pageSetup paperSize="9" scale="45" orientation="portrait" r:id="rId1"/>
  <headerFooter scaleWithDoc="0" alignWithMargins="0">
    <oddFooter>&amp;C&amp;"BIZ UDPゴシック,標準"&amp;14 7</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4A97D-8480-4612-807F-5EC00589B84E}">
  <sheetPr>
    <tabColor rgb="FF0070C0"/>
    <pageSetUpPr fitToPage="1"/>
  </sheetPr>
  <dimension ref="A1:Q54"/>
  <sheetViews>
    <sheetView showGridLines="0" view="pageBreakPreview" zoomScale="90" zoomScaleNormal="100" zoomScaleSheetLayoutView="90" workbookViewId="0"/>
  </sheetViews>
  <sheetFormatPr defaultColWidth="8.33203125" defaultRowHeight="13"/>
  <cols>
    <col min="1" max="1" width="8.75" style="1" customWidth="1"/>
    <col min="2" max="2" width="12.58203125" style="1" customWidth="1"/>
    <col min="3" max="15" width="10.75" style="1" customWidth="1"/>
    <col min="16" max="16" width="8.33203125" style="1" hidden="1" customWidth="1"/>
    <col min="17" max="17" width="8.33203125" style="1"/>
    <col min="18" max="18" width="9.75" style="1" bestFit="1" customWidth="1"/>
    <col min="19" max="16384" width="8.33203125" style="1"/>
  </cols>
  <sheetData>
    <row r="1" spans="1:17" ht="33.75" customHeight="1"/>
    <row r="2" spans="1:17" ht="33.75" customHeight="1">
      <c r="I2" s="178" t="s">
        <v>150</v>
      </c>
    </row>
    <row r="3" spans="1:17">
      <c r="O3" s="2" t="s">
        <v>140</v>
      </c>
    </row>
    <row r="4" spans="1:17" ht="20.25" customHeight="1" thickBot="1">
      <c r="A4" s="227" t="s">
        <v>0</v>
      </c>
      <c r="B4" s="227"/>
      <c r="C4" s="227"/>
      <c r="D4" s="227"/>
      <c r="E4" s="227"/>
      <c r="K4" s="228"/>
      <c r="L4" s="228"/>
      <c r="M4" s="228"/>
      <c r="N4" s="228"/>
      <c r="O4" s="228"/>
      <c r="P4" s="3"/>
      <c r="Q4" s="3"/>
    </row>
    <row r="5" spans="1:17" ht="19.5" customHeight="1" thickBot="1">
      <c r="A5" s="4"/>
      <c r="B5" s="4"/>
      <c r="C5" s="5"/>
      <c r="M5" s="6"/>
      <c r="N5" s="7" t="s">
        <v>1</v>
      </c>
      <c r="O5" s="8" t="s">
        <v>2</v>
      </c>
    </row>
    <row r="6" spans="1:17" ht="39.65" customHeight="1" thickBot="1">
      <c r="A6" s="229" t="s">
        <v>3</v>
      </c>
      <c r="B6" s="229"/>
      <c r="C6" s="229"/>
      <c r="D6" s="229"/>
      <c r="E6" s="229"/>
      <c r="F6" s="229"/>
      <c r="G6" s="229"/>
      <c r="H6" s="229"/>
      <c r="I6" s="354" t="s">
        <v>4</v>
      </c>
      <c r="J6" s="354"/>
      <c r="K6" s="354"/>
      <c r="L6" s="354"/>
      <c r="M6" s="9"/>
      <c r="N6" s="164">
        <v>2</v>
      </c>
      <c r="O6" s="186">
        <v>-1</v>
      </c>
    </row>
    <row r="7" spans="1:17" ht="13.5" customHeight="1" thickBot="1">
      <c r="A7" s="12"/>
      <c r="B7" s="12"/>
      <c r="C7" s="12"/>
      <c r="D7" s="12"/>
      <c r="E7" s="12"/>
      <c r="F7" s="12"/>
      <c r="G7" s="12"/>
      <c r="H7" s="12"/>
      <c r="I7" s="13"/>
      <c r="J7" s="13"/>
      <c r="K7" s="13"/>
      <c r="L7" s="13"/>
      <c r="M7" s="9"/>
      <c r="N7" s="14"/>
    </row>
    <row r="8" spans="1:17" ht="35.15" customHeight="1" thickBot="1">
      <c r="A8" s="15"/>
      <c r="B8" s="166" t="s">
        <v>5</v>
      </c>
      <c r="C8" s="400" t="s">
        <v>133</v>
      </c>
      <c r="D8" s="355"/>
      <c r="E8" s="355"/>
      <c r="F8" s="356"/>
      <c r="G8" s="12"/>
      <c r="H8" s="233" t="s">
        <v>6</v>
      </c>
      <c r="I8" s="234"/>
      <c r="J8" s="382" t="s">
        <v>151</v>
      </c>
      <c r="K8" s="383"/>
      <c r="L8" s="383"/>
      <c r="M8" s="383"/>
      <c r="N8" s="383"/>
      <c r="O8" s="384"/>
    </row>
    <row r="9" spans="1:17" ht="35.15" customHeight="1">
      <c r="B9" s="167"/>
      <c r="C9" s="379"/>
      <c r="D9" s="379"/>
      <c r="E9" s="168"/>
      <c r="F9" s="169"/>
      <c r="G9" s="180"/>
      <c r="H9" s="239" t="s">
        <v>7</v>
      </c>
      <c r="I9" s="240"/>
      <c r="J9" s="361" t="s">
        <v>152</v>
      </c>
      <c r="K9" s="362"/>
      <c r="L9" s="363"/>
      <c r="M9" s="385" t="s">
        <v>8</v>
      </c>
      <c r="N9" s="386"/>
      <c r="O9" s="387"/>
    </row>
    <row r="10" spans="1:17" ht="35.15" customHeight="1">
      <c r="C10" s="247"/>
      <c r="D10" s="247"/>
      <c r="F10" s="18"/>
      <c r="G10" s="12"/>
      <c r="H10" s="248" t="s">
        <v>9</v>
      </c>
      <c r="I10" s="19" t="s">
        <v>10</v>
      </c>
      <c r="J10" s="367">
        <v>45748</v>
      </c>
      <c r="K10" s="368"/>
      <c r="L10" s="369"/>
      <c r="M10" s="401"/>
      <c r="N10" s="402"/>
      <c r="O10" s="403"/>
      <c r="P10" s="20">
        <f>(YEAR($J$11)-YEAR($J$10))*12+((MONTH($J$11)-MONTH($J$10))+1)</f>
        <v>3</v>
      </c>
    </row>
    <row r="11" spans="1:17" ht="35.15" customHeight="1" thickBot="1">
      <c r="G11" s="12"/>
      <c r="H11" s="249"/>
      <c r="I11" s="21" t="s">
        <v>12</v>
      </c>
      <c r="J11" s="376">
        <v>45812</v>
      </c>
      <c r="K11" s="377"/>
      <c r="L11" s="378"/>
      <c r="M11" s="404"/>
      <c r="N11" s="405"/>
      <c r="O11" s="406"/>
      <c r="P11" s="20">
        <f>ROUNDDOWN($B$19/P10,0)</f>
        <v>0</v>
      </c>
    </row>
    <row r="12" spans="1:17" ht="35.15" customHeight="1">
      <c r="A12" s="22" t="s">
        <v>13</v>
      </c>
      <c r="B12" s="22"/>
      <c r="C12" s="23" t="s">
        <v>14</v>
      </c>
      <c r="D12" s="261">
        <f>O24</f>
        <v>74000</v>
      </c>
      <c r="E12" s="262"/>
      <c r="F12" s="24" t="s">
        <v>15</v>
      </c>
      <c r="G12" s="12"/>
      <c r="K12" s="263"/>
      <c r="L12" s="263"/>
      <c r="M12" s="263"/>
      <c r="N12" s="263"/>
      <c r="O12" s="263"/>
    </row>
    <row r="13" spans="1:17" ht="14.15" customHeight="1">
      <c r="B13" s="25"/>
      <c r="C13" s="26"/>
      <c r="D13" s="26"/>
      <c r="E13" s="26"/>
      <c r="F13" s="26"/>
      <c r="G13" s="12"/>
    </row>
    <row r="14" spans="1:17" ht="14.5" thickBot="1">
      <c r="A14" s="22" t="s">
        <v>16</v>
      </c>
      <c r="B14" s="22"/>
      <c r="C14" s="6"/>
      <c r="D14" s="6"/>
      <c r="E14" s="6"/>
      <c r="F14" s="6"/>
      <c r="G14" s="6"/>
      <c r="H14" s="6"/>
      <c r="I14" s="27"/>
      <c r="J14" s="27"/>
      <c r="K14" s="27"/>
      <c r="L14" s="27"/>
      <c r="M14" s="27"/>
      <c r="N14" s="27"/>
      <c r="O14" s="27"/>
    </row>
    <row r="15" spans="1:17" ht="13.5" thickBot="1">
      <c r="A15" s="264" t="s">
        <v>17</v>
      </c>
      <c r="B15" s="265"/>
      <c r="C15" s="28" t="s">
        <v>18</v>
      </c>
      <c r="D15" s="28" t="s">
        <v>19</v>
      </c>
      <c r="E15" s="28" t="s">
        <v>20</v>
      </c>
      <c r="F15" s="28" t="s">
        <v>21</v>
      </c>
      <c r="G15" s="29" t="s">
        <v>22</v>
      </c>
      <c r="H15" s="28" t="s">
        <v>23</v>
      </c>
      <c r="I15" s="28" t="s">
        <v>24</v>
      </c>
      <c r="J15" s="28" t="s">
        <v>25</v>
      </c>
      <c r="K15" s="28" t="s">
        <v>26</v>
      </c>
      <c r="L15" s="30" t="s">
        <v>27</v>
      </c>
      <c r="M15" s="28" t="s">
        <v>28</v>
      </c>
      <c r="N15" s="29" t="s">
        <v>29</v>
      </c>
      <c r="O15" s="7" t="s">
        <v>30</v>
      </c>
    </row>
    <row r="16" spans="1:17" ht="38.15" customHeight="1">
      <c r="A16" s="266" t="s">
        <v>62</v>
      </c>
      <c r="B16" s="267"/>
      <c r="C16" s="171">
        <v>65000</v>
      </c>
      <c r="D16" s="171">
        <v>65000</v>
      </c>
      <c r="E16" s="171">
        <v>8664</v>
      </c>
      <c r="F16" s="170"/>
      <c r="G16" s="170"/>
      <c r="H16" s="170"/>
      <c r="I16" s="170"/>
      <c r="J16" s="170"/>
      <c r="K16" s="170"/>
      <c r="L16" s="170"/>
      <c r="M16" s="170"/>
      <c r="N16" s="170"/>
      <c r="O16" s="32">
        <f>SUM(C16:N16)</f>
        <v>138664</v>
      </c>
    </row>
    <row r="17" spans="1:17" ht="38.15" customHeight="1">
      <c r="A17" s="268" t="s">
        <v>32</v>
      </c>
      <c r="B17" s="269"/>
      <c r="C17" s="173">
        <v>5000</v>
      </c>
      <c r="D17" s="173">
        <v>5000</v>
      </c>
      <c r="E17" s="173">
        <v>664</v>
      </c>
      <c r="F17" s="172"/>
      <c r="G17" s="172"/>
      <c r="H17" s="172"/>
      <c r="I17" s="172"/>
      <c r="J17" s="172"/>
      <c r="K17" s="172"/>
      <c r="L17" s="172"/>
      <c r="M17" s="172"/>
      <c r="N17" s="172"/>
      <c r="O17" s="34">
        <f>SUM(C17:N17)</f>
        <v>10664</v>
      </c>
    </row>
    <row r="18" spans="1:17" ht="13.5" thickBot="1">
      <c r="A18" s="268" t="s">
        <v>33</v>
      </c>
      <c r="B18" s="274"/>
      <c r="C18" s="272" t="str">
        <f>IF($B$19="","",IF(AND($J$10&lt;=DATE(2024,4,30),$J$11&gt;=DATE(2024,4,1)),$P$11,""))</f>
        <v/>
      </c>
      <c r="D18" s="272" t="str">
        <f>IF($B$19="","",IF(AND($J$10&lt;=DATE(2024,5,31),$J$11&gt;=DATE(2024,5,1)),$P$11,""))</f>
        <v/>
      </c>
      <c r="E18" s="272" t="str">
        <f>IF($B$19="","",IF(AND($J$10&lt;=DATE(2024,6,30),$J$11&gt;=DATE(2024,6,1)),$P$11,""))</f>
        <v/>
      </c>
      <c r="F18" s="272" t="str">
        <f>IF($B$19="","",IF(AND($J$10&lt;=DATE(2024,7,31),$J$11&gt;=DATE(2024,7,1)),$P$11,""))</f>
        <v/>
      </c>
      <c r="G18" s="272" t="str">
        <f>IF($B$19="","",IF(AND($J$10&lt;=DATE(2024,8,31),$J$11&gt;=DATE(2024,8,1)),$P$11,""))</f>
        <v/>
      </c>
      <c r="H18" s="272" t="str">
        <f>IF($B$19="","",IF(AND($J$10&lt;=DATE(2024,9,30),$J$11&gt;=DATE(2024,9,1)),$P$11,""))</f>
        <v/>
      </c>
      <c r="I18" s="272" t="str">
        <f>IF($B$19="","",IF(AND($J$10&lt;=DATE(2024,10,31),$J$11&gt;=DATE(2024,10,1)),$P$11,""))</f>
        <v/>
      </c>
      <c r="J18" s="272" t="str">
        <f>IF($B$19="","",IF(AND($J$10&lt;=DATE(2024,11,30),$J$11&gt;=DATE(2024,11,1)),$P$11,""))</f>
        <v/>
      </c>
      <c r="K18" s="272" t="str">
        <f>IF($B$19="","",IF(AND($J$10&lt;=DATE(2024,12,31),$J$11&gt;=DATE(2024,12,1)),$P$11,""))</f>
        <v/>
      </c>
      <c r="L18" s="272" t="str">
        <f>IF($B$19="","",IF(AND($J$10&lt;=DATE(2025,1,31),$J$11&gt;=DATE(2025,1,1)),$P$11,""))</f>
        <v/>
      </c>
      <c r="M18" s="272" t="str">
        <f>IF($B$19="","",IF(AND($J$10&lt;=DATE(2025,2,28),$J$11&gt;=DATE(2025,2,1)),$P$11,""))</f>
        <v/>
      </c>
      <c r="N18" s="272" t="str">
        <f>IF($B$19="","",IF(AND($J$10&lt;=DATE(2025,3,31),$J$11&gt;=DATE(2025,3,1)),$P$11,""))</f>
        <v/>
      </c>
      <c r="O18" s="275">
        <f>B19</f>
        <v>0</v>
      </c>
    </row>
    <row r="19" spans="1:17" ht="26.25" customHeight="1" thickBot="1">
      <c r="A19" s="35" t="s">
        <v>34</v>
      </c>
      <c r="B19" s="181"/>
      <c r="C19" s="273"/>
      <c r="D19" s="273"/>
      <c r="E19" s="273"/>
      <c r="F19" s="273"/>
      <c r="G19" s="273"/>
      <c r="H19" s="273"/>
      <c r="I19" s="273"/>
      <c r="J19" s="273"/>
      <c r="K19" s="273"/>
      <c r="L19" s="273"/>
      <c r="M19" s="273"/>
      <c r="N19" s="273"/>
      <c r="O19" s="276"/>
    </row>
    <row r="20" spans="1:17" ht="40.5" customHeight="1" thickBot="1">
      <c r="A20" s="277" t="s">
        <v>35</v>
      </c>
      <c r="B20" s="278"/>
      <c r="C20" s="37">
        <f t="shared" ref="C20:O20" si="0">SUM(C16:C19)</f>
        <v>70000</v>
      </c>
      <c r="D20" s="37">
        <f t="shared" si="0"/>
        <v>70000</v>
      </c>
      <c r="E20" s="37">
        <f t="shared" si="0"/>
        <v>9328</v>
      </c>
      <c r="F20" s="37">
        <f t="shared" si="0"/>
        <v>0</v>
      </c>
      <c r="G20" s="38">
        <f t="shared" si="0"/>
        <v>0</v>
      </c>
      <c r="H20" s="37">
        <f t="shared" si="0"/>
        <v>0</v>
      </c>
      <c r="I20" s="37">
        <f t="shared" si="0"/>
        <v>0</v>
      </c>
      <c r="J20" s="37">
        <f t="shared" si="0"/>
        <v>0</v>
      </c>
      <c r="K20" s="37">
        <f t="shared" si="0"/>
        <v>0</v>
      </c>
      <c r="L20" s="37">
        <f t="shared" si="0"/>
        <v>0</v>
      </c>
      <c r="M20" s="37">
        <f t="shared" si="0"/>
        <v>0</v>
      </c>
      <c r="N20" s="38">
        <f t="shared" si="0"/>
        <v>0</v>
      </c>
      <c r="O20" s="39">
        <f t="shared" si="0"/>
        <v>149328</v>
      </c>
    </row>
    <row r="21" spans="1:17" ht="32.15" customHeight="1">
      <c r="A21" s="266" t="s">
        <v>36</v>
      </c>
      <c r="B21" s="267"/>
      <c r="C21" s="170"/>
      <c r="D21" s="170"/>
      <c r="E21" s="170"/>
      <c r="F21" s="170"/>
      <c r="G21" s="170"/>
      <c r="H21" s="170"/>
      <c r="I21" s="170"/>
      <c r="J21" s="170"/>
      <c r="K21" s="170"/>
      <c r="L21" s="170"/>
      <c r="M21" s="170"/>
      <c r="N21" s="170"/>
      <c r="O21" s="32">
        <f>SUM(C21:N21)</f>
        <v>0</v>
      </c>
    </row>
    <row r="22" spans="1:17" ht="40.5" customHeight="1">
      <c r="A22" s="270" t="s">
        <v>37</v>
      </c>
      <c r="B22" s="271"/>
      <c r="C22" s="40">
        <f t="shared" ref="C22:N22" si="1">C20-C21</f>
        <v>70000</v>
      </c>
      <c r="D22" s="40">
        <f t="shared" si="1"/>
        <v>70000</v>
      </c>
      <c r="E22" s="40">
        <f t="shared" si="1"/>
        <v>9328</v>
      </c>
      <c r="F22" s="40">
        <f t="shared" si="1"/>
        <v>0</v>
      </c>
      <c r="G22" s="41">
        <f t="shared" si="1"/>
        <v>0</v>
      </c>
      <c r="H22" s="40">
        <f t="shared" si="1"/>
        <v>0</v>
      </c>
      <c r="I22" s="40">
        <f t="shared" si="1"/>
        <v>0</v>
      </c>
      <c r="J22" s="40">
        <f t="shared" si="1"/>
        <v>0</v>
      </c>
      <c r="K22" s="40">
        <f t="shared" si="1"/>
        <v>0</v>
      </c>
      <c r="L22" s="40">
        <f t="shared" si="1"/>
        <v>0</v>
      </c>
      <c r="M22" s="40">
        <f t="shared" si="1"/>
        <v>0</v>
      </c>
      <c r="N22" s="41">
        <f t="shared" si="1"/>
        <v>0</v>
      </c>
      <c r="O22" s="42" t="s">
        <v>38</v>
      </c>
    </row>
    <row r="23" spans="1:17" ht="40.5" customHeight="1" thickBot="1">
      <c r="A23" s="279" t="s">
        <v>39</v>
      </c>
      <c r="B23" s="280"/>
      <c r="C23" s="43">
        <f t="shared" ref="C23:N23" si="2">IF(C22&lt;82000,C22,82000)</f>
        <v>70000</v>
      </c>
      <c r="D23" s="43">
        <f t="shared" si="2"/>
        <v>70000</v>
      </c>
      <c r="E23" s="43">
        <f t="shared" si="2"/>
        <v>9328</v>
      </c>
      <c r="F23" s="43">
        <f t="shared" si="2"/>
        <v>0</v>
      </c>
      <c r="G23" s="44">
        <f t="shared" si="2"/>
        <v>0</v>
      </c>
      <c r="H23" s="43">
        <f t="shared" si="2"/>
        <v>0</v>
      </c>
      <c r="I23" s="43">
        <f t="shared" si="2"/>
        <v>0</v>
      </c>
      <c r="J23" s="43">
        <f t="shared" si="2"/>
        <v>0</v>
      </c>
      <c r="K23" s="43">
        <f t="shared" si="2"/>
        <v>0</v>
      </c>
      <c r="L23" s="43">
        <f t="shared" si="2"/>
        <v>0</v>
      </c>
      <c r="M23" s="43">
        <f t="shared" si="2"/>
        <v>0</v>
      </c>
      <c r="N23" s="45">
        <f t="shared" si="2"/>
        <v>0</v>
      </c>
      <c r="O23" s="46" t="s">
        <v>38</v>
      </c>
    </row>
    <row r="24" spans="1:17" ht="40.5" customHeight="1" thickTop="1" thickBot="1">
      <c r="A24" s="281" t="s">
        <v>153</v>
      </c>
      <c r="B24" s="282"/>
      <c r="C24" s="47">
        <v>35000</v>
      </c>
      <c r="D24" s="47">
        <v>35000</v>
      </c>
      <c r="E24" s="47">
        <v>4000</v>
      </c>
      <c r="F24" s="47">
        <f t="shared" ref="F24:N24" si="3">ROUNDDOWN(F23*7/8,-3)</f>
        <v>0</v>
      </c>
      <c r="G24" s="48">
        <f t="shared" si="3"/>
        <v>0</v>
      </c>
      <c r="H24" s="47">
        <f t="shared" si="3"/>
        <v>0</v>
      </c>
      <c r="I24" s="47">
        <f t="shared" si="3"/>
        <v>0</v>
      </c>
      <c r="J24" s="47">
        <f t="shared" si="3"/>
        <v>0</v>
      </c>
      <c r="K24" s="47">
        <f t="shared" si="3"/>
        <v>0</v>
      </c>
      <c r="L24" s="47">
        <f t="shared" si="3"/>
        <v>0</v>
      </c>
      <c r="M24" s="47">
        <f t="shared" si="3"/>
        <v>0</v>
      </c>
      <c r="N24" s="48">
        <f t="shared" si="3"/>
        <v>0</v>
      </c>
      <c r="O24" s="49">
        <f>SUM(C24:N24)</f>
        <v>74000</v>
      </c>
    </row>
    <row r="25" spans="1:17" ht="43" customHeight="1" thickBot="1">
      <c r="A25" s="50" t="s">
        <v>41</v>
      </c>
      <c r="B25" s="407" t="s">
        <v>154</v>
      </c>
      <c r="C25" s="407"/>
      <c r="D25" s="407"/>
      <c r="E25" s="407"/>
      <c r="F25" s="407"/>
      <c r="G25" s="407"/>
      <c r="H25" s="407"/>
      <c r="I25" s="407"/>
      <c r="J25" s="407"/>
      <c r="K25" s="407"/>
      <c r="L25" s="407"/>
      <c r="M25" s="407"/>
      <c r="N25" s="407"/>
      <c r="O25" s="408"/>
    </row>
    <row r="26" spans="1:17" ht="12.75" customHeight="1">
      <c r="A26" s="1" t="s">
        <v>42</v>
      </c>
      <c r="B26" s="51"/>
      <c r="O26" s="2"/>
    </row>
    <row r="27" spans="1:17" ht="23.25" customHeight="1" thickBot="1">
      <c r="A27" s="187"/>
      <c r="B27" s="187"/>
      <c r="C27" s="187"/>
      <c r="D27" s="187"/>
      <c r="E27" s="187"/>
      <c r="F27" s="187"/>
      <c r="G27" s="187"/>
      <c r="H27" s="187"/>
      <c r="I27" s="187"/>
      <c r="J27" s="187"/>
      <c r="K27" s="187"/>
      <c r="L27" s="187"/>
      <c r="M27" s="187"/>
      <c r="N27" s="187"/>
      <c r="O27" s="188" t="s">
        <v>155</v>
      </c>
    </row>
    <row r="28" spans="1:17" customFormat="1" ht="31.5" customHeight="1" thickTop="1">
      <c r="B28" s="98"/>
    </row>
    <row r="29" spans="1:17" ht="29.25" customHeight="1">
      <c r="I29" s="189" t="s">
        <v>156</v>
      </c>
      <c r="O29" s="2" t="s">
        <v>140</v>
      </c>
    </row>
    <row r="30" spans="1:17" ht="20.25" customHeight="1" thickBot="1">
      <c r="A30" s="227" t="s">
        <v>0</v>
      </c>
      <c r="B30" s="227"/>
      <c r="C30" s="227"/>
      <c r="D30" s="227"/>
      <c r="E30" s="227"/>
      <c r="K30" s="228"/>
      <c r="L30" s="228"/>
      <c r="M30" s="228"/>
      <c r="N30" s="228"/>
      <c r="O30" s="228"/>
      <c r="P30" s="3"/>
      <c r="Q30" s="3"/>
    </row>
    <row r="31" spans="1:17" ht="19.5" customHeight="1" thickBot="1">
      <c r="A31" s="4"/>
      <c r="B31" s="4"/>
      <c r="C31" s="5"/>
      <c r="M31" s="6"/>
      <c r="N31" s="7" t="s">
        <v>1</v>
      </c>
      <c r="O31" s="8" t="s">
        <v>2</v>
      </c>
    </row>
    <row r="32" spans="1:17" ht="39.65" customHeight="1" thickBot="1">
      <c r="A32" s="229" t="s">
        <v>3</v>
      </c>
      <c r="B32" s="229"/>
      <c r="C32" s="229"/>
      <c r="D32" s="229"/>
      <c r="E32" s="229"/>
      <c r="F32" s="229"/>
      <c r="G32" s="229"/>
      <c r="H32" s="229"/>
      <c r="I32" s="354" t="s">
        <v>4</v>
      </c>
      <c r="J32" s="354"/>
      <c r="K32" s="354"/>
      <c r="L32" s="354"/>
      <c r="M32" s="9"/>
      <c r="N32" s="164">
        <v>2</v>
      </c>
      <c r="O32" s="186">
        <v>-2</v>
      </c>
    </row>
    <row r="33" spans="1:16" ht="13.5" customHeight="1" thickBot="1">
      <c r="A33" s="12"/>
      <c r="B33" s="12"/>
      <c r="C33" s="12"/>
      <c r="D33" s="12"/>
      <c r="E33" s="12"/>
      <c r="F33" s="12"/>
      <c r="G33" s="12"/>
      <c r="H33" s="12"/>
      <c r="I33" s="13"/>
      <c r="J33" s="13"/>
      <c r="K33" s="13"/>
      <c r="L33" s="13"/>
      <c r="M33" s="9"/>
      <c r="N33" s="14"/>
    </row>
    <row r="34" spans="1:16" ht="35.15" customHeight="1" thickBot="1">
      <c r="A34" s="15"/>
      <c r="B34" s="166" t="s">
        <v>5</v>
      </c>
      <c r="C34" s="355" t="s">
        <v>133</v>
      </c>
      <c r="D34" s="355"/>
      <c r="E34" s="355"/>
      <c r="F34" s="356"/>
      <c r="G34" s="12"/>
      <c r="H34" s="233" t="s">
        <v>6</v>
      </c>
      <c r="I34" s="234"/>
      <c r="J34" s="382" t="s">
        <v>157</v>
      </c>
      <c r="K34" s="383"/>
      <c r="L34" s="383"/>
      <c r="M34" s="383"/>
      <c r="N34" s="383"/>
      <c r="O34" s="384"/>
    </row>
    <row r="35" spans="1:16" ht="35.15" customHeight="1">
      <c r="B35" s="167"/>
      <c r="C35" s="379"/>
      <c r="D35" s="379"/>
      <c r="E35" s="168"/>
      <c r="F35" s="169"/>
      <c r="G35" s="180"/>
      <c r="H35" s="239" t="s">
        <v>7</v>
      </c>
      <c r="I35" s="240"/>
      <c r="J35" s="361" t="s">
        <v>152</v>
      </c>
      <c r="K35" s="362"/>
      <c r="L35" s="363"/>
      <c r="M35" s="385" t="s">
        <v>8</v>
      </c>
      <c r="N35" s="386"/>
      <c r="O35" s="387"/>
    </row>
    <row r="36" spans="1:16" ht="35.15" customHeight="1">
      <c r="C36" s="247"/>
      <c r="D36" s="247"/>
      <c r="F36" s="18"/>
      <c r="G36" s="12"/>
      <c r="H36" s="248" t="s">
        <v>9</v>
      </c>
      <c r="I36" s="19" t="s">
        <v>10</v>
      </c>
      <c r="J36" s="367">
        <v>45813</v>
      </c>
      <c r="K36" s="368"/>
      <c r="L36" s="369"/>
      <c r="M36" s="401"/>
      <c r="N36" s="402"/>
      <c r="O36" s="403"/>
      <c r="P36" s="20">
        <f>(YEAR($J$11)-YEAR($J$10))*12+((MONTH($J$11)-MONTH($J$10))+1)</f>
        <v>3</v>
      </c>
    </row>
    <row r="37" spans="1:16" ht="35.15" customHeight="1" thickBot="1">
      <c r="G37" s="12"/>
      <c r="H37" s="249"/>
      <c r="I37" s="21" t="s">
        <v>12</v>
      </c>
      <c r="J37" s="376">
        <v>46112</v>
      </c>
      <c r="K37" s="377"/>
      <c r="L37" s="378"/>
      <c r="M37" s="404"/>
      <c r="N37" s="405"/>
      <c r="O37" s="406"/>
      <c r="P37" s="20">
        <f>ROUNDDOWN($B$19/P36,0)</f>
        <v>0</v>
      </c>
    </row>
    <row r="38" spans="1:16" ht="35.15" customHeight="1">
      <c r="A38" s="22" t="s">
        <v>13</v>
      </c>
      <c r="B38" s="22"/>
      <c r="C38" s="23" t="s">
        <v>14</v>
      </c>
      <c r="D38" s="261">
        <f>O50</f>
        <v>405000</v>
      </c>
      <c r="E38" s="262"/>
      <c r="F38" s="24" t="s">
        <v>15</v>
      </c>
      <c r="G38" s="12"/>
      <c r="K38" s="263"/>
      <c r="L38" s="263"/>
      <c r="M38" s="263"/>
      <c r="N38" s="263"/>
      <c r="O38" s="263"/>
    </row>
    <row r="39" spans="1:16" ht="5.25" customHeight="1">
      <c r="B39" s="25"/>
      <c r="C39" s="26"/>
      <c r="D39" s="26"/>
      <c r="E39" s="26"/>
      <c r="F39" s="26"/>
      <c r="G39" s="12"/>
    </row>
    <row r="40" spans="1:16" ht="14.5" thickBot="1">
      <c r="A40" s="22" t="s">
        <v>16</v>
      </c>
      <c r="B40" s="22"/>
      <c r="C40" s="6"/>
      <c r="D40" s="6"/>
      <c r="E40" s="6"/>
      <c r="F40" s="6"/>
      <c r="G40" s="6"/>
      <c r="H40" s="6"/>
      <c r="I40" s="27"/>
      <c r="J40" s="27"/>
      <c r="K40" s="27"/>
      <c r="L40" s="27"/>
      <c r="M40" s="27"/>
      <c r="N40" s="27"/>
      <c r="O40" s="27"/>
    </row>
    <row r="41" spans="1:16" ht="13.5" thickBot="1">
      <c r="A41" s="264" t="s">
        <v>17</v>
      </c>
      <c r="B41" s="265"/>
      <c r="C41" s="28" t="s">
        <v>18</v>
      </c>
      <c r="D41" s="28" t="s">
        <v>19</v>
      </c>
      <c r="E41" s="28" t="s">
        <v>20</v>
      </c>
      <c r="F41" s="28" t="s">
        <v>21</v>
      </c>
      <c r="G41" s="29" t="s">
        <v>22</v>
      </c>
      <c r="H41" s="28" t="s">
        <v>23</v>
      </c>
      <c r="I41" s="28" t="s">
        <v>24</v>
      </c>
      <c r="J41" s="28" t="s">
        <v>25</v>
      </c>
      <c r="K41" s="28" t="s">
        <v>26</v>
      </c>
      <c r="L41" s="30" t="s">
        <v>27</v>
      </c>
      <c r="M41" s="28" t="s">
        <v>28</v>
      </c>
      <c r="N41" s="29" t="s">
        <v>29</v>
      </c>
      <c r="O41" s="7" t="s">
        <v>30</v>
      </c>
    </row>
    <row r="42" spans="1:16" ht="41.25" customHeight="1">
      <c r="A42" s="266" t="s">
        <v>62</v>
      </c>
      <c r="B42" s="267"/>
      <c r="C42" s="171"/>
      <c r="D42" s="171"/>
      <c r="E42" s="171">
        <v>60658</v>
      </c>
      <c r="F42" s="171">
        <v>70000</v>
      </c>
      <c r="G42" s="171">
        <v>70000</v>
      </c>
      <c r="H42" s="171">
        <v>70000</v>
      </c>
      <c r="I42" s="171">
        <v>70000</v>
      </c>
      <c r="J42" s="171">
        <v>70000</v>
      </c>
      <c r="K42" s="171">
        <v>70000</v>
      </c>
      <c r="L42" s="171">
        <v>70000</v>
      </c>
      <c r="M42" s="171">
        <v>70000</v>
      </c>
      <c r="N42" s="171">
        <v>70000</v>
      </c>
      <c r="O42" s="32">
        <f>SUM(C42:N42)</f>
        <v>690658</v>
      </c>
    </row>
    <row r="43" spans="1:16" ht="41.25" customHeight="1">
      <c r="A43" s="268" t="s">
        <v>32</v>
      </c>
      <c r="B43" s="269"/>
      <c r="C43" s="173"/>
      <c r="D43" s="173"/>
      <c r="E43" s="173">
        <v>5200</v>
      </c>
      <c r="F43" s="173">
        <v>6000</v>
      </c>
      <c r="G43" s="173">
        <v>6000</v>
      </c>
      <c r="H43" s="173">
        <v>6000</v>
      </c>
      <c r="I43" s="173">
        <v>6000</v>
      </c>
      <c r="J43" s="173">
        <v>6000</v>
      </c>
      <c r="K43" s="173">
        <v>6000</v>
      </c>
      <c r="L43" s="173">
        <v>6000</v>
      </c>
      <c r="M43" s="173">
        <v>6000</v>
      </c>
      <c r="N43" s="173">
        <v>6000</v>
      </c>
      <c r="O43" s="34">
        <f>SUM(C43:N43)</f>
        <v>59200</v>
      </c>
    </row>
    <row r="44" spans="1:16" ht="13.5" thickBot="1">
      <c r="A44" s="268" t="s">
        <v>33</v>
      </c>
      <c r="B44" s="274"/>
      <c r="C44" s="272" t="str">
        <f>IF($B$19="","",IF(AND($J$10&lt;=DATE(2024,4,30),$J$11&gt;=DATE(2024,4,1)),$P$11,""))</f>
        <v/>
      </c>
      <c r="D44" s="272" t="str">
        <f>IF($B$19="","",IF(AND($J$10&lt;=DATE(2024,5,31),$J$11&gt;=DATE(2024,5,1)),$P$11,""))</f>
        <v/>
      </c>
      <c r="E44" s="272">
        <v>7000</v>
      </c>
      <c r="F44" s="272">
        <v>7000</v>
      </c>
      <c r="G44" s="272">
        <v>7000</v>
      </c>
      <c r="H44" s="272">
        <v>7000</v>
      </c>
      <c r="I44" s="272">
        <v>7000</v>
      </c>
      <c r="J44" s="272">
        <v>7000</v>
      </c>
      <c r="K44" s="272">
        <v>7000</v>
      </c>
      <c r="L44" s="272">
        <v>7000</v>
      </c>
      <c r="M44" s="272">
        <v>7000</v>
      </c>
      <c r="N44" s="272">
        <v>7000</v>
      </c>
      <c r="O44" s="275">
        <f>B45</f>
        <v>70000</v>
      </c>
    </row>
    <row r="45" spans="1:16" ht="33" customHeight="1" thickBot="1">
      <c r="A45" s="35" t="s">
        <v>34</v>
      </c>
      <c r="B45" s="174">
        <v>70000</v>
      </c>
      <c r="C45" s="273"/>
      <c r="D45" s="273"/>
      <c r="E45" s="273"/>
      <c r="F45" s="273"/>
      <c r="G45" s="273"/>
      <c r="H45" s="273"/>
      <c r="I45" s="273"/>
      <c r="J45" s="273"/>
      <c r="K45" s="273"/>
      <c r="L45" s="273"/>
      <c r="M45" s="273"/>
      <c r="N45" s="273"/>
      <c r="O45" s="276"/>
    </row>
    <row r="46" spans="1:16" ht="45" customHeight="1" thickBot="1">
      <c r="A46" s="277" t="s">
        <v>35</v>
      </c>
      <c r="B46" s="278"/>
      <c r="C46" s="37">
        <f t="shared" ref="C46:O46" si="4">SUM(C42:C45)</f>
        <v>0</v>
      </c>
      <c r="D46" s="37">
        <f t="shared" si="4"/>
        <v>0</v>
      </c>
      <c r="E46" s="37">
        <f t="shared" si="4"/>
        <v>72858</v>
      </c>
      <c r="F46" s="37">
        <f t="shared" si="4"/>
        <v>83000</v>
      </c>
      <c r="G46" s="38">
        <f t="shared" si="4"/>
        <v>83000</v>
      </c>
      <c r="H46" s="37">
        <f t="shared" si="4"/>
        <v>83000</v>
      </c>
      <c r="I46" s="37">
        <f t="shared" si="4"/>
        <v>83000</v>
      </c>
      <c r="J46" s="37">
        <f t="shared" si="4"/>
        <v>83000</v>
      </c>
      <c r="K46" s="37">
        <f t="shared" si="4"/>
        <v>83000</v>
      </c>
      <c r="L46" s="37">
        <f t="shared" si="4"/>
        <v>83000</v>
      </c>
      <c r="M46" s="37">
        <f t="shared" si="4"/>
        <v>83000</v>
      </c>
      <c r="N46" s="38">
        <f t="shared" si="4"/>
        <v>83000</v>
      </c>
      <c r="O46" s="39">
        <f t="shared" si="4"/>
        <v>819858</v>
      </c>
    </row>
    <row r="47" spans="1:16" ht="32.15" customHeight="1">
      <c r="A47" s="266" t="s">
        <v>36</v>
      </c>
      <c r="B47" s="267"/>
      <c r="C47" s="170"/>
      <c r="D47" s="170"/>
      <c r="E47" s="170"/>
      <c r="F47" s="170"/>
      <c r="G47" s="170"/>
      <c r="H47" s="170"/>
      <c r="I47" s="170"/>
      <c r="J47" s="170"/>
      <c r="K47" s="170"/>
      <c r="L47" s="170"/>
      <c r="M47" s="170"/>
      <c r="N47" s="170"/>
      <c r="O47" s="32">
        <f>SUM(C47:N47)</f>
        <v>0</v>
      </c>
    </row>
    <row r="48" spans="1:16" ht="46.5" customHeight="1">
      <c r="A48" s="270" t="s">
        <v>37</v>
      </c>
      <c r="B48" s="271"/>
      <c r="C48" s="40">
        <f t="shared" ref="C48:N48" si="5">C46-C47</f>
        <v>0</v>
      </c>
      <c r="D48" s="40">
        <f t="shared" si="5"/>
        <v>0</v>
      </c>
      <c r="E48" s="40">
        <f t="shared" si="5"/>
        <v>72858</v>
      </c>
      <c r="F48" s="40">
        <f t="shared" si="5"/>
        <v>83000</v>
      </c>
      <c r="G48" s="41">
        <f t="shared" si="5"/>
        <v>83000</v>
      </c>
      <c r="H48" s="40">
        <f t="shared" si="5"/>
        <v>83000</v>
      </c>
      <c r="I48" s="40">
        <f t="shared" si="5"/>
        <v>83000</v>
      </c>
      <c r="J48" s="40">
        <f t="shared" si="5"/>
        <v>83000</v>
      </c>
      <c r="K48" s="40">
        <f t="shared" si="5"/>
        <v>83000</v>
      </c>
      <c r="L48" s="40">
        <f t="shared" si="5"/>
        <v>83000</v>
      </c>
      <c r="M48" s="40">
        <f t="shared" si="5"/>
        <v>83000</v>
      </c>
      <c r="N48" s="41">
        <f t="shared" si="5"/>
        <v>83000</v>
      </c>
      <c r="O48" s="42" t="s">
        <v>38</v>
      </c>
    </row>
    <row r="49" spans="1:15" ht="46.5" customHeight="1" thickBot="1">
      <c r="A49" s="279" t="s">
        <v>39</v>
      </c>
      <c r="B49" s="280"/>
      <c r="C49" s="43">
        <f t="shared" ref="C49:N49" si="6">IF(C48&lt;82000,C48,82000)</f>
        <v>0</v>
      </c>
      <c r="D49" s="43">
        <f t="shared" si="6"/>
        <v>0</v>
      </c>
      <c r="E49" s="43">
        <f t="shared" si="6"/>
        <v>72858</v>
      </c>
      <c r="F49" s="43">
        <f t="shared" si="6"/>
        <v>82000</v>
      </c>
      <c r="G49" s="44">
        <f t="shared" si="6"/>
        <v>82000</v>
      </c>
      <c r="H49" s="43">
        <f t="shared" si="6"/>
        <v>82000</v>
      </c>
      <c r="I49" s="43">
        <f t="shared" si="6"/>
        <v>82000</v>
      </c>
      <c r="J49" s="43">
        <f t="shared" si="6"/>
        <v>82000</v>
      </c>
      <c r="K49" s="43">
        <f t="shared" si="6"/>
        <v>82000</v>
      </c>
      <c r="L49" s="43">
        <f t="shared" si="6"/>
        <v>82000</v>
      </c>
      <c r="M49" s="43">
        <f t="shared" si="6"/>
        <v>82000</v>
      </c>
      <c r="N49" s="45">
        <f t="shared" si="6"/>
        <v>82000</v>
      </c>
      <c r="O49" s="46" t="s">
        <v>38</v>
      </c>
    </row>
    <row r="50" spans="1:15" ht="46.5" customHeight="1" thickTop="1" thickBot="1">
      <c r="A50" s="281" t="s">
        <v>40</v>
      </c>
      <c r="B50" s="282"/>
      <c r="C50" s="47">
        <f t="shared" ref="C50:D50" si="7">ROUNDDOWN(C49*7/8,-3)</f>
        <v>0</v>
      </c>
      <c r="D50" s="47">
        <f t="shared" si="7"/>
        <v>0</v>
      </c>
      <c r="E50" s="47">
        <v>36000</v>
      </c>
      <c r="F50" s="47">
        <v>41000</v>
      </c>
      <c r="G50" s="47">
        <v>41000</v>
      </c>
      <c r="H50" s="47">
        <v>41000</v>
      </c>
      <c r="I50" s="47">
        <v>41000</v>
      </c>
      <c r="J50" s="47">
        <v>41000</v>
      </c>
      <c r="K50" s="47">
        <v>41000</v>
      </c>
      <c r="L50" s="47">
        <v>41000</v>
      </c>
      <c r="M50" s="47">
        <v>41000</v>
      </c>
      <c r="N50" s="47">
        <v>41000</v>
      </c>
      <c r="O50" s="49">
        <f>SUM(C50:N50)</f>
        <v>405000</v>
      </c>
    </row>
    <row r="51" spans="1:15" ht="38.25" customHeight="1" thickBot="1">
      <c r="A51" s="50" t="s">
        <v>41</v>
      </c>
      <c r="B51" s="380"/>
      <c r="C51" s="380"/>
      <c r="D51" s="380"/>
      <c r="E51" s="380"/>
      <c r="F51" s="380"/>
      <c r="G51" s="380"/>
      <c r="H51" s="380"/>
      <c r="I51" s="380"/>
      <c r="J51" s="380"/>
      <c r="K51" s="380"/>
      <c r="L51" s="380"/>
      <c r="M51" s="380"/>
      <c r="N51" s="380"/>
      <c r="O51" s="381"/>
    </row>
    <row r="52" spans="1:15">
      <c r="A52" s="1" t="s">
        <v>42</v>
      </c>
      <c r="B52" s="51"/>
      <c r="O52" s="2"/>
    </row>
    <row r="53" spans="1:15" ht="20.149999999999999" customHeight="1">
      <c r="O53" s="52" t="s">
        <v>137</v>
      </c>
    </row>
    <row r="54" spans="1:15" customFormat="1" ht="18">
      <c r="A54" s="53"/>
      <c r="K54" s="1"/>
    </row>
  </sheetData>
  <sheetProtection sheet="1" objects="1" scenarios="1"/>
  <mergeCells count="82">
    <mergeCell ref="A47:B47"/>
    <mergeCell ref="A48:B48"/>
    <mergeCell ref="A49:B49"/>
    <mergeCell ref="A50:B50"/>
    <mergeCell ref="B51:O51"/>
    <mergeCell ref="A46:B46"/>
    <mergeCell ref="E44:E45"/>
    <mergeCell ref="F44:F45"/>
    <mergeCell ref="G44:G45"/>
    <mergeCell ref="H44:H45"/>
    <mergeCell ref="M36:O37"/>
    <mergeCell ref="J37:L37"/>
    <mergeCell ref="I44:I45"/>
    <mergeCell ref="J44:J45"/>
    <mergeCell ref="A41:B41"/>
    <mergeCell ref="A42:B42"/>
    <mergeCell ref="A43:B43"/>
    <mergeCell ref="A44:B44"/>
    <mergeCell ref="C44:C45"/>
    <mergeCell ref="D44:D45"/>
    <mergeCell ref="K44:K45"/>
    <mergeCell ref="L44:L45"/>
    <mergeCell ref="M44:M45"/>
    <mergeCell ref="N44:N45"/>
    <mergeCell ref="O44:O45"/>
    <mergeCell ref="A24:B24"/>
    <mergeCell ref="B25:O25"/>
    <mergeCell ref="A30:E30"/>
    <mergeCell ref="K30:O30"/>
    <mergeCell ref="D38:E38"/>
    <mergeCell ref="K38:O38"/>
    <mergeCell ref="C34:F34"/>
    <mergeCell ref="H34:I34"/>
    <mergeCell ref="J34:O34"/>
    <mergeCell ref="C35:D35"/>
    <mergeCell ref="H35:I35"/>
    <mergeCell ref="J35:L35"/>
    <mergeCell ref="M35:O35"/>
    <mergeCell ref="C36:D36"/>
    <mergeCell ref="H36:H37"/>
    <mergeCell ref="J36:L36"/>
    <mergeCell ref="K18:K19"/>
    <mergeCell ref="L18:L19"/>
    <mergeCell ref="A18:B18"/>
    <mergeCell ref="C18:C19"/>
    <mergeCell ref="A23:B23"/>
    <mergeCell ref="K12:O12"/>
    <mergeCell ref="A15:B15"/>
    <mergeCell ref="A16:B16"/>
    <mergeCell ref="A17:B17"/>
    <mergeCell ref="A32:H32"/>
    <mergeCell ref="I32:L32"/>
    <mergeCell ref="M18:M19"/>
    <mergeCell ref="N18:N19"/>
    <mergeCell ref="O18:O19"/>
    <mergeCell ref="A20:B20"/>
    <mergeCell ref="A21:B21"/>
    <mergeCell ref="A22:B22"/>
    <mergeCell ref="G18:G19"/>
    <mergeCell ref="H18:H19"/>
    <mergeCell ref="I18:I19"/>
    <mergeCell ref="J18:J19"/>
    <mergeCell ref="D18:D19"/>
    <mergeCell ref="E18:E19"/>
    <mergeCell ref="F18:F19"/>
    <mergeCell ref="C9:D9"/>
    <mergeCell ref="H9:I9"/>
    <mergeCell ref="D12:E12"/>
    <mergeCell ref="J9:L9"/>
    <mergeCell ref="M9:O9"/>
    <mergeCell ref="C10:D10"/>
    <mergeCell ref="H10:H11"/>
    <mergeCell ref="J10:L10"/>
    <mergeCell ref="M10:O11"/>
    <mergeCell ref="J11:L11"/>
    <mergeCell ref="A4:E4"/>
    <mergeCell ref="K4:O4"/>
    <mergeCell ref="A6:H6"/>
    <mergeCell ref="I6:L6"/>
    <mergeCell ref="C8:F8"/>
    <mergeCell ref="H8:I8"/>
    <mergeCell ref="J8:O8"/>
  </mergeCells>
  <phoneticPr fontId="3"/>
  <dataValidations count="6">
    <dataValidation type="list" allowBlank="1" showInputMessage="1" showErrorMessage="1" sqref="I6:L6 I32:L32" xr:uid="{EFF79D05-AA2F-4C82-A9EA-5A1E204FCDF9}">
      <formula1>"交付申請書（宿舎別）,実績報告書（宿舎別）"</formula1>
    </dataValidation>
    <dataValidation type="date" errorStyle="warning" allowBlank="1" showInputMessage="1" showErrorMessage="1" errorTitle="年月日誤り" error="令和3年度内の日付を入力してください。" promptTitle="西暦で入力してください。" prompt="例：○○○○/○/○_x000a_年月日の区切りには / （スラッシュ）を使用してください。" sqref="J10:J11 J36:J37" xr:uid="{B4184FFE-4E3C-45EE-8096-E40FB9F6BE39}">
      <formula1>44287</formula1>
      <formula2>44651</formula2>
    </dataValidation>
    <dataValidation allowBlank="1" showInputMessage="1" showErrorMessage="1" prompt="建物名 部屋番号まで入力してください。" sqref="J8:O8 J34:O34" xr:uid="{F0CF0AE4-9645-4C08-A60B-B03B6B549D6D}"/>
    <dataValidation allowBlank="1" showInputMessage="1" showErrorMessage="1" prompt="1から20の数字を入力してください。" sqref="N6 N32:N33" xr:uid="{F3ACF138-5655-4848-9E9A-7FB6DCE15AC5}"/>
    <dataValidation type="list" allowBlank="1" showInputMessage="1" showErrorMessage="1" sqref="M33" xr:uid="{FB635EBF-1DAD-4E21-99E9-1FC6FA562504}">
      <formula1>"事業計画書（宿舎別）,交付申請書（宿舎別）,実績報告書（宿舎別）"</formula1>
    </dataValidation>
    <dataValidation allowBlank="1" showInputMessage="1" showErrorMessage="1" promptTitle="直接入力不可" prompt="クリーム色の網掛け部分は直接入力しないでください。" sqref="D12:E12 D38:E38" xr:uid="{0ACD01A8-2D4F-4BD4-9DC0-86226A3CAB97}"/>
  </dataValidations>
  <printOptions horizontalCentered="1"/>
  <pageMargins left="0.70866141732283472" right="0.70866141732283472" top="0.74803149606299213" bottom="0.74803149606299213" header="0.31496062992125984" footer="0.31496062992125984"/>
  <pageSetup paperSize="9" scale="45" orientation="portrait" r:id="rId1"/>
  <headerFooter scaleWithDoc="0" alignWithMargins="0">
    <oddFooter>&amp;C&amp;"BIZ UDPゴシック,標準"&amp;14 8</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8B20F-3AF4-4F42-96DF-2245AC1B8575}">
  <sheetPr>
    <tabColor rgb="FF0070C0"/>
    <pageSetUpPr fitToPage="1"/>
  </sheetPr>
  <dimension ref="A1:Q54"/>
  <sheetViews>
    <sheetView showGridLines="0" view="pageBreakPreview" zoomScale="90" zoomScaleNormal="100" zoomScaleSheetLayoutView="90" workbookViewId="0"/>
  </sheetViews>
  <sheetFormatPr defaultColWidth="8.33203125" defaultRowHeight="13"/>
  <cols>
    <col min="1" max="1" width="8.75" style="1" customWidth="1"/>
    <col min="2" max="2" width="12.58203125" style="1" customWidth="1"/>
    <col min="3" max="15" width="10.75" style="1" customWidth="1"/>
    <col min="16" max="16" width="8.33203125" style="1" hidden="1" customWidth="1"/>
    <col min="17" max="17" width="8.33203125" style="1"/>
    <col min="18" max="18" width="9.75" style="1" bestFit="1" customWidth="1"/>
    <col min="19" max="16384" width="8.33203125" style="1"/>
  </cols>
  <sheetData>
    <row r="1" spans="1:17" ht="56.25" customHeight="1">
      <c r="H1" s="190" t="s">
        <v>158</v>
      </c>
      <c r="O1" s="52" t="s">
        <v>140</v>
      </c>
    </row>
    <row r="2" spans="1:17" ht="32.25" customHeight="1" thickBot="1">
      <c r="A2" s="227" t="s">
        <v>0</v>
      </c>
      <c r="B2" s="227"/>
      <c r="C2" s="227"/>
      <c r="D2" s="227"/>
      <c r="E2" s="227"/>
      <c r="H2" s="179" t="s">
        <v>159</v>
      </c>
      <c r="K2" s="3"/>
      <c r="L2" s="3"/>
      <c r="M2" s="3"/>
      <c r="N2" s="3"/>
      <c r="O2" s="3"/>
      <c r="P2" s="3"/>
      <c r="Q2" s="3"/>
    </row>
    <row r="3" spans="1:17" ht="19.5" customHeight="1" thickBot="1">
      <c r="A3" s="4"/>
      <c r="B3" s="4"/>
      <c r="C3" s="5"/>
      <c r="M3" s="6"/>
      <c r="N3" s="7" t="s">
        <v>1</v>
      </c>
      <c r="O3" s="8" t="s">
        <v>2</v>
      </c>
    </row>
    <row r="4" spans="1:17" ht="39.65" customHeight="1" thickBot="1">
      <c r="A4" s="229" t="s">
        <v>3</v>
      </c>
      <c r="B4" s="229"/>
      <c r="C4" s="229"/>
      <c r="D4" s="229"/>
      <c r="E4" s="229"/>
      <c r="F4" s="229"/>
      <c r="G4" s="229"/>
      <c r="H4" s="229"/>
      <c r="I4" s="354" t="s">
        <v>4</v>
      </c>
      <c r="J4" s="354"/>
      <c r="K4" s="354"/>
      <c r="L4" s="354"/>
      <c r="M4" s="9"/>
      <c r="N4" s="164">
        <v>3</v>
      </c>
      <c r="O4" s="186">
        <v>-1</v>
      </c>
    </row>
    <row r="5" spans="1:17" ht="13.5" customHeight="1" thickBot="1">
      <c r="A5" s="12"/>
      <c r="B5" s="12"/>
      <c r="C5" s="12"/>
      <c r="D5" s="12"/>
      <c r="E5" s="12"/>
      <c r="F5" s="12"/>
      <c r="G5" s="12"/>
      <c r="H5" s="12"/>
      <c r="I5" s="13"/>
      <c r="J5" s="13"/>
      <c r="K5" s="13"/>
      <c r="L5" s="13"/>
      <c r="M5" s="9"/>
      <c r="N5" s="14"/>
    </row>
    <row r="6" spans="1:17" ht="35.15" customHeight="1" thickBot="1">
      <c r="A6" s="15"/>
      <c r="B6" s="166" t="s">
        <v>5</v>
      </c>
      <c r="C6" s="355" t="s">
        <v>133</v>
      </c>
      <c r="D6" s="355"/>
      <c r="E6" s="355"/>
      <c r="F6" s="356"/>
      <c r="G6" s="12"/>
      <c r="H6" s="233" t="s">
        <v>6</v>
      </c>
      <c r="I6" s="234"/>
      <c r="J6" s="382" t="s">
        <v>160</v>
      </c>
      <c r="K6" s="383"/>
      <c r="L6" s="383"/>
      <c r="M6" s="383"/>
      <c r="N6" s="383"/>
      <c r="O6" s="384"/>
    </row>
    <row r="7" spans="1:17" ht="35.15" customHeight="1" thickBot="1">
      <c r="B7" s="167"/>
      <c r="C7" s="409"/>
      <c r="D7" s="409"/>
      <c r="E7" s="191"/>
      <c r="F7" s="192"/>
      <c r="G7" s="12"/>
      <c r="H7" s="239" t="s">
        <v>7</v>
      </c>
      <c r="I7" s="240"/>
      <c r="J7" s="361" t="s">
        <v>161</v>
      </c>
      <c r="K7" s="362"/>
      <c r="L7" s="363"/>
      <c r="M7" s="385" t="s">
        <v>8</v>
      </c>
      <c r="N7" s="386"/>
      <c r="O7" s="387"/>
    </row>
    <row r="8" spans="1:17" ht="35.15" customHeight="1">
      <c r="C8" s="379"/>
      <c r="D8" s="379"/>
      <c r="E8" s="167"/>
      <c r="F8" s="169"/>
      <c r="G8" s="12"/>
      <c r="H8" s="248" t="s">
        <v>9</v>
      </c>
      <c r="I8" s="19" t="s">
        <v>10</v>
      </c>
      <c r="J8" s="367">
        <v>45748</v>
      </c>
      <c r="K8" s="368"/>
      <c r="L8" s="369"/>
      <c r="M8" s="388"/>
      <c r="N8" s="389"/>
      <c r="O8" s="390"/>
      <c r="P8" s="20">
        <f>(YEAR($J$9)-YEAR($J$8))*12+((MONTH($J$9)-MONTH($J$8))+1)</f>
        <v>9</v>
      </c>
    </row>
    <row r="9" spans="1:17" ht="35.15" customHeight="1" thickBot="1">
      <c r="G9" s="12"/>
      <c r="H9" s="249"/>
      <c r="I9" s="21" t="s">
        <v>12</v>
      </c>
      <c r="J9" s="391">
        <v>46022</v>
      </c>
      <c r="K9" s="392"/>
      <c r="L9" s="393"/>
      <c r="M9" s="373"/>
      <c r="N9" s="374"/>
      <c r="O9" s="375"/>
      <c r="P9" s="20">
        <f>ROUNDDOWN($B$17/P8,0)</f>
        <v>0</v>
      </c>
    </row>
    <row r="10" spans="1:17" ht="35.15" customHeight="1">
      <c r="A10" s="22" t="s">
        <v>13</v>
      </c>
      <c r="B10" s="22"/>
      <c r="C10" s="23" t="s">
        <v>14</v>
      </c>
      <c r="D10" s="261">
        <f>O22</f>
        <v>297000</v>
      </c>
      <c r="E10" s="262"/>
      <c r="F10" s="24" t="s">
        <v>15</v>
      </c>
      <c r="G10" s="12"/>
      <c r="K10" s="263"/>
      <c r="L10" s="263"/>
      <c r="M10" s="263"/>
      <c r="N10" s="263"/>
      <c r="O10" s="263"/>
    </row>
    <row r="11" spans="1:17" ht="14.15" customHeight="1">
      <c r="B11" s="25"/>
      <c r="C11" s="26"/>
      <c r="D11" s="26"/>
      <c r="E11" s="26"/>
      <c r="F11" s="26"/>
      <c r="G11" s="12"/>
    </row>
    <row r="12" spans="1:17" ht="14.5" thickBot="1">
      <c r="A12" s="22" t="s">
        <v>16</v>
      </c>
      <c r="B12" s="22"/>
      <c r="C12" s="6"/>
      <c r="D12" s="6"/>
      <c r="E12" s="6"/>
      <c r="F12" s="6"/>
      <c r="G12" s="6"/>
      <c r="H12" s="6"/>
      <c r="I12" s="27"/>
      <c r="J12" s="27"/>
      <c r="K12" s="27"/>
      <c r="L12" s="27"/>
      <c r="M12" s="27"/>
      <c r="N12" s="27"/>
      <c r="O12" s="27"/>
    </row>
    <row r="13" spans="1:17" ht="13.5" thickBot="1">
      <c r="A13" s="264" t="s">
        <v>17</v>
      </c>
      <c r="B13" s="265"/>
      <c r="C13" s="28" t="s">
        <v>18</v>
      </c>
      <c r="D13" s="28" t="s">
        <v>19</v>
      </c>
      <c r="E13" s="28" t="s">
        <v>20</v>
      </c>
      <c r="F13" s="28" t="s">
        <v>21</v>
      </c>
      <c r="G13" s="29" t="s">
        <v>22</v>
      </c>
      <c r="H13" s="28" t="s">
        <v>23</v>
      </c>
      <c r="I13" s="28" t="s">
        <v>24</v>
      </c>
      <c r="J13" s="28" t="s">
        <v>25</v>
      </c>
      <c r="K13" s="28" t="s">
        <v>26</v>
      </c>
      <c r="L13" s="30" t="s">
        <v>27</v>
      </c>
      <c r="M13" s="28" t="s">
        <v>28</v>
      </c>
      <c r="N13" s="29" t="s">
        <v>29</v>
      </c>
      <c r="O13" s="7" t="s">
        <v>30</v>
      </c>
    </row>
    <row r="14" spans="1:17" ht="38.15" customHeight="1">
      <c r="A14" s="266" t="s">
        <v>31</v>
      </c>
      <c r="B14" s="267"/>
      <c r="C14" s="171">
        <v>62000</v>
      </c>
      <c r="D14" s="171">
        <v>62000</v>
      </c>
      <c r="E14" s="171">
        <v>62000</v>
      </c>
      <c r="F14" s="171">
        <v>62000</v>
      </c>
      <c r="G14" s="171">
        <v>62000</v>
      </c>
      <c r="H14" s="171">
        <v>62000</v>
      </c>
      <c r="I14" s="171">
        <v>62000</v>
      </c>
      <c r="J14" s="171">
        <v>62000</v>
      </c>
      <c r="K14" s="171">
        <v>62000</v>
      </c>
      <c r="L14" s="170"/>
      <c r="M14" s="170"/>
      <c r="N14" s="170"/>
      <c r="O14" s="32">
        <f>SUM(C14:N14)</f>
        <v>558000</v>
      </c>
    </row>
    <row r="15" spans="1:17" ht="38.15" customHeight="1">
      <c r="A15" s="268" t="s">
        <v>32</v>
      </c>
      <c r="B15" s="269"/>
      <c r="C15" s="173">
        <v>4000</v>
      </c>
      <c r="D15" s="173">
        <v>4000</v>
      </c>
      <c r="E15" s="173">
        <v>4000</v>
      </c>
      <c r="F15" s="173">
        <v>4000</v>
      </c>
      <c r="G15" s="173">
        <v>4000</v>
      </c>
      <c r="H15" s="173">
        <v>4000</v>
      </c>
      <c r="I15" s="173">
        <v>4000</v>
      </c>
      <c r="J15" s="173">
        <v>4000</v>
      </c>
      <c r="K15" s="173">
        <v>4000</v>
      </c>
      <c r="L15" s="172"/>
      <c r="M15" s="172"/>
      <c r="N15" s="172"/>
      <c r="O15" s="34">
        <f>SUM(C15:N15)</f>
        <v>36000</v>
      </c>
    </row>
    <row r="16" spans="1:17" ht="13.5" thickBot="1">
      <c r="A16" s="268" t="s">
        <v>33</v>
      </c>
      <c r="B16" s="274"/>
      <c r="C16" s="272" t="str">
        <f>IF($B$17="","",IF(AND($J$8&lt;=DATE(2024,4,30),$J$9&gt;=DATE(2024,4,1)),$P$9,""))</f>
        <v/>
      </c>
      <c r="D16" s="272" t="str">
        <f>IF($B$17="","",IF(AND($J$8&lt;=DATE(2024,5,31),$J$9&gt;=DATE(2024,5,1)),$P$9,""))</f>
        <v/>
      </c>
      <c r="E16" s="272" t="str">
        <f>IF($B$17="","",IF(AND($J$8&lt;=DATE(2024,6,30),$J$9&gt;=DATE(2024,6,1)),$P$9,""))</f>
        <v/>
      </c>
      <c r="F16" s="272" t="str">
        <f>IF($B$17="","",IF(AND($J$8&lt;=DATE(2024,7,31),$J$9&gt;=DATE(2024,7,1)),$P$9,""))</f>
        <v/>
      </c>
      <c r="G16" s="272" t="str">
        <f>IF($B$17="","",IF(AND($J$8&lt;=DATE(2024,8,31),$J$9&gt;=DATE(2024,8,1)),$P$9,""))</f>
        <v/>
      </c>
      <c r="H16" s="272" t="str">
        <f>IF($B$17="","",IF(AND($J$8&lt;=DATE(2024,9,30),$J$9&gt;=DATE(2024,9,1)),$P$9,""))</f>
        <v/>
      </c>
      <c r="I16" s="272" t="str">
        <f>IF($B$17="","",IF(AND($J$8&lt;=DATE(2024,10,31),$J$9&gt;=DATE(2024,10,1)),$P$9,""))</f>
        <v/>
      </c>
      <c r="J16" s="272" t="str">
        <f>IF($B$17="","",IF(AND($J$8&lt;=DATE(2024,11,30),$J$9&gt;=DATE(2024,11,1)),$P$9,""))</f>
        <v/>
      </c>
      <c r="K16" s="272" t="str">
        <f>IF($B$17="","",IF(AND($J$8&lt;=DATE(2024,12,31),$J$9&gt;=DATE(2024,12,1)),$P$9,""))</f>
        <v/>
      </c>
      <c r="L16" s="272" t="str">
        <f>IF($B$17="","",IF(AND($J$8&lt;=DATE(2025,1,31),$J$9&gt;=DATE(2025,1,1)),$P$9,""))</f>
        <v/>
      </c>
      <c r="M16" s="272" t="str">
        <f>IF($B$17="","",IF(AND($J$8&lt;=DATE(2025,2,28),$J$9&gt;=DATE(2025,2,1)),$P$9,""))</f>
        <v/>
      </c>
      <c r="N16" s="272" t="str">
        <f>IF($B$17="","",IF(AND($J$8&lt;=DATE(2025,3,31),$J$9&gt;=DATE(2025,3,1)),$P$9,""))</f>
        <v/>
      </c>
      <c r="O16" s="275">
        <f>B17</f>
        <v>0</v>
      </c>
    </row>
    <row r="17" spans="1:17" ht="26.25" customHeight="1" thickBot="1">
      <c r="A17" s="35" t="s">
        <v>34</v>
      </c>
      <c r="B17" s="181"/>
      <c r="C17" s="273"/>
      <c r="D17" s="273"/>
      <c r="E17" s="273"/>
      <c r="F17" s="273"/>
      <c r="G17" s="273"/>
      <c r="H17" s="273"/>
      <c r="I17" s="273"/>
      <c r="J17" s="273"/>
      <c r="K17" s="273"/>
      <c r="L17" s="273"/>
      <c r="M17" s="273"/>
      <c r="N17" s="273"/>
      <c r="O17" s="276"/>
    </row>
    <row r="18" spans="1:17" ht="40.5" customHeight="1" thickBot="1">
      <c r="A18" s="277" t="s">
        <v>35</v>
      </c>
      <c r="B18" s="278"/>
      <c r="C18" s="37">
        <f t="shared" ref="C18:O18" si="0">SUM(C14:C17)</f>
        <v>66000</v>
      </c>
      <c r="D18" s="37">
        <f t="shared" si="0"/>
        <v>66000</v>
      </c>
      <c r="E18" s="37">
        <f t="shared" si="0"/>
        <v>66000</v>
      </c>
      <c r="F18" s="37">
        <f t="shared" si="0"/>
        <v>66000</v>
      </c>
      <c r="G18" s="38">
        <f t="shared" si="0"/>
        <v>66000</v>
      </c>
      <c r="H18" s="37">
        <f t="shared" si="0"/>
        <v>66000</v>
      </c>
      <c r="I18" s="37">
        <f t="shared" si="0"/>
        <v>66000</v>
      </c>
      <c r="J18" s="37">
        <f t="shared" si="0"/>
        <v>66000</v>
      </c>
      <c r="K18" s="37">
        <f t="shared" si="0"/>
        <v>66000</v>
      </c>
      <c r="L18" s="37">
        <f t="shared" si="0"/>
        <v>0</v>
      </c>
      <c r="M18" s="37">
        <f t="shared" si="0"/>
        <v>0</v>
      </c>
      <c r="N18" s="38">
        <f t="shared" si="0"/>
        <v>0</v>
      </c>
      <c r="O18" s="39">
        <f t="shared" si="0"/>
        <v>594000</v>
      </c>
    </row>
    <row r="19" spans="1:17" ht="32.15" customHeight="1">
      <c r="A19" s="266" t="s">
        <v>36</v>
      </c>
      <c r="B19" s="267"/>
      <c r="C19" s="170"/>
      <c r="D19" s="170"/>
      <c r="E19" s="170"/>
      <c r="F19" s="170"/>
      <c r="G19" s="170"/>
      <c r="H19" s="170"/>
      <c r="I19" s="170"/>
      <c r="J19" s="170"/>
      <c r="K19" s="170"/>
      <c r="L19" s="170"/>
      <c r="M19" s="170"/>
      <c r="N19" s="170"/>
      <c r="O19" s="32">
        <f>SUM(C19:N19)</f>
        <v>0</v>
      </c>
    </row>
    <row r="20" spans="1:17" ht="40.5" customHeight="1">
      <c r="A20" s="270" t="s">
        <v>37</v>
      </c>
      <c r="B20" s="271"/>
      <c r="C20" s="40">
        <f t="shared" ref="C20:N20" si="1">C18-C19</f>
        <v>66000</v>
      </c>
      <c r="D20" s="40">
        <f t="shared" si="1"/>
        <v>66000</v>
      </c>
      <c r="E20" s="40">
        <f t="shared" si="1"/>
        <v>66000</v>
      </c>
      <c r="F20" s="40">
        <f t="shared" si="1"/>
        <v>66000</v>
      </c>
      <c r="G20" s="41">
        <f t="shared" si="1"/>
        <v>66000</v>
      </c>
      <c r="H20" s="40">
        <f t="shared" si="1"/>
        <v>66000</v>
      </c>
      <c r="I20" s="40">
        <f t="shared" si="1"/>
        <v>66000</v>
      </c>
      <c r="J20" s="40">
        <f t="shared" si="1"/>
        <v>66000</v>
      </c>
      <c r="K20" s="40">
        <f t="shared" si="1"/>
        <v>66000</v>
      </c>
      <c r="L20" s="40">
        <f t="shared" si="1"/>
        <v>0</v>
      </c>
      <c r="M20" s="40">
        <f t="shared" si="1"/>
        <v>0</v>
      </c>
      <c r="N20" s="41">
        <f t="shared" si="1"/>
        <v>0</v>
      </c>
      <c r="O20" s="42" t="s">
        <v>38</v>
      </c>
    </row>
    <row r="21" spans="1:17" ht="40.5" customHeight="1" thickBot="1">
      <c r="A21" s="279" t="s">
        <v>39</v>
      </c>
      <c r="B21" s="280"/>
      <c r="C21" s="43">
        <f t="shared" ref="C21:N21" si="2">IF(C20&lt;82000,C20,82000)</f>
        <v>66000</v>
      </c>
      <c r="D21" s="43">
        <f t="shared" si="2"/>
        <v>66000</v>
      </c>
      <c r="E21" s="43">
        <f t="shared" si="2"/>
        <v>66000</v>
      </c>
      <c r="F21" s="43">
        <f t="shared" si="2"/>
        <v>66000</v>
      </c>
      <c r="G21" s="44">
        <f t="shared" si="2"/>
        <v>66000</v>
      </c>
      <c r="H21" s="43">
        <f t="shared" si="2"/>
        <v>66000</v>
      </c>
      <c r="I21" s="43">
        <f t="shared" si="2"/>
        <v>66000</v>
      </c>
      <c r="J21" s="43">
        <f t="shared" si="2"/>
        <v>66000</v>
      </c>
      <c r="K21" s="43">
        <f t="shared" si="2"/>
        <v>66000</v>
      </c>
      <c r="L21" s="43">
        <f t="shared" si="2"/>
        <v>0</v>
      </c>
      <c r="M21" s="43">
        <f t="shared" si="2"/>
        <v>0</v>
      </c>
      <c r="N21" s="45">
        <f t="shared" si="2"/>
        <v>0</v>
      </c>
      <c r="O21" s="46" t="s">
        <v>38</v>
      </c>
    </row>
    <row r="22" spans="1:17" ht="40.5" customHeight="1" thickTop="1" thickBot="1">
      <c r="A22" s="281" t="s">
        <v>40</v>
      </c>
      <c r="B22" s="282"/>
      <c r="C22" s="47">
        <v>33000</v>
      </c>
      <c r="D22" s="47">
        <v>33000</v>
      </c>
      <c r="E22" s="47">
        <v>33000</v>
      </c>
      <c r="F22" s="47">
        <v>33000</v>
      </c>
      <c r="G22" s="47">
        <v>33000</v>
      </c>
      <c r="H22" s="47">
        <v>33000</v>
      </c>
      <c r="I22" s="47">
        <v>33000</v>
      </c>
      <c r="J22" s="47">
        <v>33000</v>
      </c>
      <c r="K22" s="47">
        <v>33000</v>
      </c>
      <c r="L22" s="47">
        <f t="shared" ref="L22:N22" si="3">ROUNDDOWN(L21*7/8,-3)</f>
        <v>0</v>
      </c>
      <c r="M22" s="47">
        <f t="shared" si="3"/>
        <v>0</v>
      </c>
      <c r="N22" s="48">
        <f t="shared" si="3"/>
        <v>0</v>
      </c>
      <c r="O22" s="49">
        <f>SUM(C22:N22)</f>
        <v>297000</v>
      </c>
    </row>
    <row r="23" spans="1:17" ht="43" customHeight="1" thickBot="1">
      <c r="A23" s="50" t="s">
        <v>41</v>
      </c>
      <c r="B23" s="410" t="s">
        <v>162</v>
      </c>
      <c r="C23" s="410"/>
      <c r="D23" s="410"/>
      <c r="E23" s="410"/>
      <c r="F23" s="410"/>
      <c r="G23" s="410"/>
      <c r="H23" s="410"/>
      <c r="I23" s="410"/>
      <c r="J23" s="410"/>
      <c r="K23" s="410"/>
      <c r="L23" s="410"/>
      <c r="M23" s="410"/>
      <c r="N23" s="410"/>
      <c r="O23" s="411"/>
    </row>
    <row r="24" spans="1:17" ht="13.5" customHeight="1">
      <c r="A24" s="175" t="s">
        <v>42</v>
      </c>
      <c r="B24" s="193"/>
      <c r="C24" s="193"/>
      <c r="D24" s="193"/>
      <c r="E24" s="193"/>
      <c r="F24" s="193"/>
      <c r="G24" s="193"/>
      <c r="H24" s="193"/>
      <c r="I24" s="193"/>
      <c r="J24" s="193"/>
      <c r="K24" s="193"/>
      <c r="L24" s="193"/>
      <c r="M24" s="193"/>
      <c r="N24" s="193"/>
      <c r="O24" s="193"/>
    </row>
    <row r="25" spans="1:17" ht="33" customHeight="1" thickBot="1">
      <c r="A25" s="187"/>
      <c r="B25" s="194"/>
      <c r="C25" s="187"/>
      <c r="D25" s="187"/>
      <c r="E25" s="187"/>
      <c r="F25" s="187"/>
      <c r="G25" s="187"/>
      <c r="H25" s="187"/>
      <c r="I25" s="187"/>
      <c r="J25" s="187"/>
      <c r="K25" s="187"/>
      <c r="L25" s="187"/>
      <c r="M25" s="187"/>
      <c r="N25" s="195"/>
      <c r="O25" s="188" t="s">
        <v>137</v>
      </c>
    </row>
    <row r="26" spans="1:17" ht="59.25" customHeight="1" thickTop="1">
      <c r="H26" s="190"/>
      <c r="I26" s="196"/>
      <c r="O26" s="52"/>
    </row>
    <row r="27" spans="1:17" ht="24.75" customHeight="1">
      <c r="H27" s="190" t="s">
        <v>163</v>
      </c>
      <c r="O27" s="52" t="s">
        <v>140</v>
      </c>
    </row>
    <row r="28" spans="1:17" ht="27" customHeight="1" thickBot="1">
      <c r="A28" s="227" t="s">
        <v>0</v>
      </c>
      <c r="B28" s="227"/>
      <c r="C28" s="227"/>
      <c r="D28" s="227"/>
      <c r="E28" s="227"/>
      <c r="H28" s="197" t="s">
        <v>164</v>
      </c>
      <c r="K28" s="3"/>
      <c r="L28" s="3"/>
      <c r="M28" s="3"/>
      <c r="N28" s="3"/>
      <c r="O28" s="3"/>
      <c r="P28" s="3"/>
      <c r="Q28" s="3"/>
    </row>
    <row r="29" spans="1:17" ht="19.5" customHeight="1" thickBot="1">
      <c r="A29" s="4"/>
      <c r="B29" s="4"/>
      <c r="C29" s="5"/>
      <c r="M29" s="6"/>
      <c r="N29" s="7" t="s">
        <v>1</v>
      </c>
      <c r="O29" s="8" t="s">
        <v>2</v>
      </c>
    </row>
    <row r="30" spans="1:17" ht="39.65" customHeight="1" thickBot="1">
      <c r="A30" s="229" t="s">
        <v>3</v>
      </c>
      <c r="B30" s="229"/>
      <c r="C30" s="229"/>
      <c r="D30" s="229"/>
      <c r="E30" s="229"/>
      <c r="F30" s="229"/>
      <c r="G30" s="229"/>
      <c r="H30" s="229"/>
      <c r="I30" s="354" t="s">
        <v>4</v>
      </c>
      <c r="J30" s="354"/>
      <c r="K30" s="354"/>
      <c r="L30" s="354"/>
      <c r="M30" s="9"/>
      <c r="N30" s="164">
        <v>3</v>
      </c>
      <c r="O30" s="186">
        <v>-2</v>
      </c>
    </row>
    <row r="31" spans="1:17" ht="13.5" customHeight="1" thickBot="1">
      <c r="A31" s="12"/>
      <c r="B31" s="12"/>
      <c r="C31" s="12"/>
      <c r="D31" s="12"/>
      <c r="E31" s="12"/>
      <c r="F31" s="12"/>
      <c r="G31" s="12"/>
      <c r="H31" s="12"/>
      <c r="I31" s="13"/>
      <c r="J31" s="13"/>
      <c r="K31" s="13"/>
      <c r="L31" s="13"/>
      <c r="M31" s="9"/>
      <c r="N31" s="14"/>
    </row>
    <row r="32" spans="1:17" ht="35.15" customHeight="1" thickBot="1">
      <c r="A32" s="15"/>
      <c r="B32" s="166" t="s">
        <v>5</v>
      </c>
      <c r="C32" s="355" t="s">
        <v>133</v>
      </c>
      <c r="D32" s="355"/>
      <c r="E32" s="355"/>
      <c r="F32" s="356"/>
      <c r="G32" s="12"/>
      <c r="H32" s="233" t="s">
        <v>6</v>
      </c>
      <c r="I32" s="234"/>
      <c r="J32" s="412" t="s">
        <v>165</v>
      </c>
      <c r="K32" s="413"/>
      <c r="L32" s="413"/>
      <c r="M32" s="413"/>
      <c r="N32" s="413"/>
      <c r="O32" s="414"/>
    </row>
    <row r="33" spans="1:16" ht="35.15" customHeight="1" thickBot="1">
      <c r="B33" s="167"/>
      <c r="C33" s="409"/>
      <c r="D33" s="409"/>
      <c r="E33" s="191"/>
      <c r="F33" s="192"/>
      <c r="G33" s="12"/>
      <c r="H33" s="239" t="s">
        <v>7</v>
      </c>
      <c r="I33" s="240"/>
      <c r="J33" s="361" t="s">
        <v>166</v>
      </c>
      <c r="K33" s="362"/>
      <c r="L33" s="363"/>
      <c r="M33" s="415" t="s">
        <v>8</v>
      </c>
      <c r="N33" s="416"/>
      <c r="O33" s="417"/>
    </row>
    <row r="34" spans="1:16" ht="35.15" customHeight="1">
      <c r="C34" s="379"/>
      <c r="D34" s="379"/>
      <c r="E34" s="167"/>
      <c r="F34" s="169"/>
      <c r="G34" s="12"/>
      <c r="H34" s="248" t="s">
        <v>9</v>
      </c>
      <c r="I34" s="19" t="s">
        <v>10</v>
      </c>
      <c r="J34" s="367">
        <v>46023</v>
      </c>
      <c r="K34" s="368"/>
      <c r="L34" s="369"/>
      <c r="M34" s="388"/>
      <c r="N34" s="389"/>
      <c r="O34" s="390"/>
      <c r="P34" s="20">
        <f>(YEAR($J$9)-YEAR($J$8))*12+((MONTH($J$9)-MONTH($J$8))+1)</f>
        <v>9</v>
      </c>
    </row>
    <row r="35" spans="1:16" ht="35.15" customHeight="1" thickBot="1">
      <c r="G35" s="12"/>
      <c r="H35" s="249"/>
      <c r="I35" s="21" t="s">
        <v>12</v>
      </c>
      <c r="J35" s="391">
        <v>46112</v>
      </c>
      <c r="K35" s="392"/>
      <c r="L35" s="393"/>
      <c r="M35" s="373"/>
      <c r="N35" s="374"/>
      <c r="O35" s="375"/>
      <c r="P35" s="20">
        <f>ROUNDDOWN($B$17/P34,0)</f>
        <v>0</v>
      </c>
    </row>
    <row r="36" spans="1:16" ht="35.15" customHeight="1">
      <c r="A36" s="22" t="s">
        <v>13</v>
      </c>
      <c r="B36" s="22"/>
      <c r="C36" s="23" t="s">
        <v>14</v>
      </c>
      <c r="D36" s="261">
        <f>O48</f>
        <v>123000</v>
      </c>
      <c r="E36" s="262"/>
      <c r="F36" s="24" t="s">
        <v>15</v>
      </c>
      <c r="G36" s="12"/>
      <c r="K36" s="263"/>
      <c r="L36" s="263"/>
      <c r="M36" s="263"/>
      <c r="N36" s="263"/>
      <c r="O36" s="263"/>
    </row>
    <row r="37" spans="1:16" ht="14.15" customHeight="1">
      <c r="B37" s="25"/>
      <c r="C37" s="26"/>
      <c r="D37" s="26"/>
      <c r="E37" s="26"/>
      <c r="F37" s="26"/>
      <c r="G37" s="12"/>
    </row>
    <row r="38" spans="1:16" ht="14.5" thickBot="1">
      <c r="A38" s="22" t="s">
        <v>16</v>
      </c>
      <c r="B38" s="22"/>
      <c r="C38" s="6"/>
      <c r="D38" s="6"/>
      <c r="E38" s="6"/>
      <c r="F38" s="6"/>
      <c r="G38" s="6"/>
      <c r="H38" s="6"/>
      <c r="I38" s="27"/>
      <c r="J38" s="27"/>
      <c r="K38" s="27"/>
      <c r="L38" s="27"/>
      <c r="M38" s="27"/>
      <c r="N38" s="27"/>
      <c r="O38" s="27"/>
    </row>
    <row r="39" spans="1:16" ht="13.5" thickBot="1">
      <c r="A39" s="264" t="s">
        <v>17</v>
      </c>
      <c r="B39" s="265"/>
      <c r="C39" s="28" t="s">
        <v>18</v>
      </c>
      <c r="D39" s="28" t="s">
        <v>19</v>
      </c>
      <c r="E39" s="28" t="s">
        <v>20</v>
      </c>
      <c r="F39" s="28" t="s">
        <v>21</v>
      </c>
      <c r="G39" s="29" t="s">
        <v>22</v>
      </c>
      <c r="H39" s="28" t="s">
        <v>23</v>
      </c>
      <c r="I39" s="28" t="s">
        <v>24</v>
      </c>
      <c r="J39" s="28" t="s">
        <v>25</v>
      </c>
      <c r="K39" s="28" t="s">
        <v>26</v>
      </c>
      <c r="L39" s="30" t="s">
        <v>27</v>
      </c>
      <c r="M39" s="28" t="s">
        <v>28</v>
      </c>
      <c r="N39" s="29" t="s">
        <v>29</v>
      </c>
      <c r="O39" s="7" t="s">
        <v>30</v>
      </c>
    </row>
    <row r="40" spans="1:16" ht="38.15" customHeight="1">
      <c r="A40" s="266" t="s">
        <v>31</v>
      </c>
      <c r="B40" s="267"/>
      <c r="C40" s="170"/>
      <c r="D40" s="170"/>
      <c r="E40" s="170"/>
      <c r="F40" s="170"/>
      <c r="G40" s="171"/>
      <c r="H40" s="171"/>
      <c r="I40" s="171"/>
      <c r="J40" s="171"/>
      <c r="K40" s="171"/>
      <c r="L40" s="171">
        <v>78000</v>
      </c>
      <c r="M40" s="171">
        <v>78000</v>
      </c>
      <c r="N40" s="171">
        <v>78000</v>
      </c>
      <c r="O40" s="32">
        <f>SUM(C40:N40)</f>
        <v>234000</v>
      </c>
    </row>
    <row r="41" spans="1:16" ht="38.15" customHeight="1">
      <c r="A41" s="268" t="s">
        <v>32</v>
      </c>
      <c r="B41" s="269"/>
      <c r="C41" s="172"/>
      <c r="D41" s="172"/>
      <c r="E41" s="172"/>
      <c r="F41" s="172"/>
      <c r="G41" s="173"/>
      <c r="H41" s="173"/>
      <c r="I41" s="173"/>
      <c r="J41" s="173"/>
      <c r="K41" s="173"/>
      <c r="L41" s="173">
        <v>5000</v>
      </c>
      <c r="M41" s="173">
        <v>5000</v>
      </c>
      <c r="N41" s="173">
        <v>5000</v>
      </c>
      <c r="O41" s="34">
        <f>SUM(C41:N41)</f>
        <v>15000</v>
      </c>
    </row>
    <row r="42" spans="1:16" ht="13.5" thickBot="1">
      <c r="A42" s="268" t="s">
        <v>33</v>
      </c>
      <c r="B42" s="274"/>
      <c r="C42" s="272" t="str">
        <f>IF($B$17="","",IF(AND($J$8&lt;=DATE(2024,4,30),$J$9&gt;=DATE(2024,4,1)),$P$9,""))</f>
        <v/>
      </c>
      <c r="D42" s="272" t="str">
        <f>IF($B$17="","",IF(AND($J$8&lt;=DATE(2024,5,31),$J$9&gt;=DATE(2024,5,1)),$P$9,""))</f>
        <v/>
      </c>
      <c r="E42" s="272" t="str">
        <f>IF($B$17="","",IF(AND($J$8&lt;=DATE(2024,6,30),$J$9&gt;=DATE(2024,6,1)),$P$9,""))</f>
        <v/>
      </c>
      <c r="F42" s="272" t="str">
        <f>IF($B$17="","",IF(AND($J$8&lt;=DATE(2024,7,31),$J$9&gt;=DATE(2024,7,1)),$P$9,""))</f>
        <v/>
      </c>
      <c r="G42" s="272"/>
      <c r="H42" s="272"/>
      <c r="I42" s="272"/>
      <c r="J42" s="272"/>
      <c r="K42" s="272"/>
      <c r="L42" s="272">
        <v>9750</v>
      </c>
      <c r="M42" s="272">
        <v>9750</v>
      </c>
      <c r="N42" s="272">
        <v>9750</v>
      </c>
      <c r="O42" s="275">
        <f>B43</f>
        <v>78000</v>
      </c>
    </row>
    <row r="43" spans="1:16" ht="26.25" customHeight="1" thickBot="1">
      <c r="A43" s="35" t="s">
        <v>34</v>
      </c>
      <c r="B43" s="174">
        <v>78000</v>
      </c>
      <c r="C43" s="273"/>
      <c r="D43" s="273"/>
      <c r="E43" s="273"/>
      <c r="F43" s="273"/>
      <c r="G43" s="273"/>
      <c r="H43" s="273"/>
      <c r="I43" s="273"/>
      <c r="J43" s="273"/>
      <c r="K43" s="273"/>
      <c r="L43" s="273"/>
      <c r="M43" s="273"/>
      <c r="N43" s="273"/>
      <c r="O43" s="276"/>
    </row>
    <row r="44" spans="1:16" ht="40.5" customHeight="1" thickBot="1">
      <c r="A44" s="277" t="s">
        <v>35</v>
      </c>
      <c r="B44" s="278"/>
      <c r="C44" s="37">
        <f t="shared" ref="C44:O44" si="4">SUM(C40:C43)</f>
        <v>0</v>
      </c>
      <c r="D44" s="37">
        <f t="shared" si="4"/>
        <v>0</v>
      </c>
      <c r="E44" s="37">
        <f t="shared" si="4"/>
        <v>0</v>
      </c>
      <c r="F44" s="37">
        <f t="shared" si="4"/>
        <v>0</v>
      </c>
      <c r="G44" s="38">
        <f t="shared" si="4"/>
        <v>0</v>
      </c>
      <c r="H44" s="37">
        <f t="shared" si="4"/>
        <v>0</v>
      </c>
      <c r="I44" s="37">
        <f t="shared" si="4"/>
        <v>0</v>
      </c>
      <c r="J44" s="37">
        <f t="shared" si="4"/>
        <v>0</v>
      </c>
      <c r="K44" s="37">
        <f t="shared" si="4"/>
        <v>0</v>
      </c>
      <c r="L44" s="37">
        <f t="shared" si="4"/>
        <v>92750</v>
      </c>
      <c r="M44" s="37">
        <f t="shared" si="4"/>
        <v>92750</v>
      </c>
      <c r="N44" s="38">
        <f t="shared" si="4"/>
        <v>92750</v>
      </c>
      <c r="O44" s="39">
        <f t="shared" si="4"/>
        <v>327000</v>
      </c>
    </row>
    <row r="45" spans="1:16" ht="32.15" customHeight="1">
      <c r="A45" s="266" t="s">
        <v>36</v>
      </c>
      <c r="B45" s="267"/>
      <c r="C45" s="170"/>
      <c r="D45" s="170"/>
      <c r="E45" s="170"/>
      <c r="F45" s="170"/>
      <c r="G45" s="170"/>
      <c r="H45" s="170"/>
      <c r="I45" s="170"/>
      <c r="J45" s="170"/>
      <c r="K45" s="170"/>
      <c r="L45" s="170"/>
      <c r="M45" s="170"/>
      <c r="N45" s="170"/>
      <c r="O45" s="32">
        <f>SUM(C45:N45)</f>
        <v>0</v>
      </c>
    </row>
    <row r="46" spans="1:16" ht="40.5" customHeight="1">
      <c r="A46" s="270" t="s">
        <v>37</v>
      </c>
      <c r="B46" s="271"/>
      <c r="C46" s="40">
        <f t="shared" ref="C46:N46" si="5">C44-C45</f>
        <v>0</v>
      </c>
      <c r="D46" s="40">
        <f t="shared" si="5"/>
        <v>0</v>
      </c>
      <c r="E46" s="40">
        <f t="shared" si="5"/>
        <v>0</v>
      </c>
      <c r="F46" s="40">
        <f t="shared" si="5"/>
        <v>0</v>
      </c>
      <c r="G46" s="41">
        <f t="shared" si="5"/>
        <v>0</v>
      </c>
      <c r="H46" s="40">
        <f t="shared" si="5"/>
        <v>0</v>
      </c>
      <c r="I46" s="40">
        <f t="shared" si="5"/>
        <v>0</v>
      </c>
      <c r="J46" s="40">
        <f t="shared" si="5"/>
        <v>0</v>
      </c>
      <c r="K46" s="40">
        <f t="shared" si="5"/>
        <v>0</v>
      </c>
      <c r="L46" s="40">
        <f t="shared" si="5"/>
        <v>92750</v>
      </c>
      <c r="M46" s="40">
        <f t="shared" si="5"/>
        <v>92750</v>
      </c>
      <c r="N46" s="41">
        <f t="shared" si="5"/>
        <v>92750</v>
      </c>
      <c r="O46" s="42" t="s">
        <v>38</v>
      </c>
    </row>
    <row r="47" spans="1:16" ht="40.5" customHeight="1" thickBot="1">
      <c r="A47" s="279" t="s">
        <v>39</v>
      </c>
      <c r="B47" s="280"/>
      <c r="C47" s="43">
        <f t="shared" ref="C47:N47" si="6">IF(C46&lt;82000,C46,82000)</f>
        <v>0</v>
      </c>
      <c r="D47" s="43">
        <f t="shared" si="6"/>
        <v>0</v>
      </c>
      <c r="E47" s="43">
        <f t="shared" si="6"/>
        <v>0</v>
      </c>
      <c r="F47" s="43">
        <f t="shared" si="6"/>
        <v>0</v>
      </c>
      <c r="G47" s="44">
        <f t="shared" si="6"/>
        <v>0</v>
      </c>
      <c r="H47" s="43">
        <f t="shared" si="6"/>
        <v>0</v>
      </c>
      <c r="I47" s="43">
        <f t="shared" si="6"/>
        <v>0</v>
      </c>
      <c r="J47" s="43">
        <f t="shared" si="6"/>
        <v>0</v>
      </c>
      <c r="K47" s="43">
        <f t="shared" si="6"/>
        <v>0</v>
      </c>
      <c r="L47" s="43">
        <f t="shared" si="6"/>
        <v>82000</v>
      </c>
      <c r="M47" s="43">
        <f t="shared" si="6"/>
        <v>82000</v>
      </c>
      <c r="N47" s="45">
        <f t="shared" si="6"/>
        <v>82000</v>
      </c>
      <c r="O47" s="46" t="s">
        <v>38</v>
      </c>
    </row>
    <row r="48" spans="1:16" ht="40.5" customHeight="1" thickTop="1" thickBot="1">
      <c r="A48" s="281" t="s">
        <v>40</v>
      </c>
      <c r="B48" s="282"/>
      <c r="C48" s="47">
        <f t="shared" ref="C48:K48" si="7">ROUNDDOWN(C47*7/8,-3)</f>
        <v>0</v>
      </c>
      <c r="D48" s="47">
        <f t="shared" si="7"/>
        <v>0</v>
      </c>
      <c r="E48" s="47">
        <f t="shared" si="7"/>
        <v>0</v>
      </c>
      <c r="F48" s="47">
        <f t="shared" si="7"/>
        <v>0</v>
      </c>
      <c r="G48" s="48">
        <f t="shared" si="7"/>
        <v>0</v>
      </c>
      <c r="H48" s="47">
        <f t="shared" si="7"/>
        <v>0</v>
      </c>
      <c r="I48" s="47">
        <f t="shared" si="7"/>
        <v>0</v>
      </c>
      <c r="J48" s="47">
        <f t="shared" si="7"/>
        <v>0</v>
      </c>
      <c r="K48" s="47">
        <f t="shared" si="7"/>
        <v>0</v>
      </c>
      <c r="L48" s="48">
        <v>41000</v>
      </c>
      <c r="M48" s="48">
        <v>41000</v>
      </c>
      <c r="N48" s="48">
        <v>41000</v>
      </c>
      <c r="O48" s="49">
        <f>SUM(C48:N48)</f>
        <v>123000</v>
      </c>
    </row>
    <row r="49" spans="1:15" ht="43" customHeight="1" thickBot="1">
      <c r="A49" s="50" t="s">
        <v>41</v>
      </c>
      <c r="B49" s="380"/>
      <c r="C49" s="380"/>
      <c r="D49" s="380"/>
      <c r="E49" s="380"/>
      <c r="F49" s="380"/>
      <c r="G49" s="380"/>
      <c r="H49" s="380"/>
      <c r="I49" s="380"/>
      <c r="J49" s="380"/>
      <c r="K49" s="380"/>
      <c r="L49" s="380"/>
      <c r="M49" s="380"/>
      <c r="N49" s="380"/>
      <c r="O49" s="381"/>
    </row>
    <row r="50" spans="1:15">
      <c r="A50" s="1" t="s">
        <v>42</v>
      </c>
      <c r="B50" s="51"/>
      <c r="O50" s="2"/>
    </row>
    <row r="51" spans="1:15" ht="24.75" customHeight="1">
      <c r="O51" s="52" t="s">
        <v>137</v>
      </c>
    </row>
    <row r="53" spans="1:15" customFormat="1" ht="18">
      <c r="B53" s="98"/>
    </row>
    <row r="54" spans="1:15" customFormat="1" ht="18">
      <c r="A54" s="53"/>
      <c r="K54" s="1"/>
    </row>
  </sheetData>
  <sheetProtection sheet="1" objects="1" scenarios="1"/>
  <mergeCells count="80">
    <mergeCell ref="A45:B45"/>
    <mergeCell ref="A46:B46"/>
    <mergeCell ref="A47:B47"/>
    <mergeCell ref="A48:B48"/>
    <mergeCell ref="B49:O49"/>
    <mergeCell ref="K42:K43"/>
    <mergeCell ref="L42:L43"/>
    <mergeCell ref="M42:M43"/>
    <mergeCell ref="N42:N43"/>
    <mergeCell ref="O42:O43"/>
    <mergeCell ref="A44:B44"/>
    <mergeCell ref="E42:E43"/>
    <mergeCell ref="F42:F43"/>
    <mergeCell ref="G42:G43"/>
    <mergeCell ref="H42:H43"/>
    <mergeCell ref="I42:I43"/>
    <mergeCell ref="J42:J43"/>
    <mergeCell ref="A39:B39"/>
    <mergeCell ref="A40:B40"/>
    <mergeCell ref="A41:B41"/>
    <mergeCell ref="A42:B42"/>
    <mergeCell ref="C42:C43"/>
    <mergeCell ref="D42:D43"/>
    <mergeCell ref="D36:E36"/>
    <mergeCell ref="K36:O36"/>
    <mergeCell ref="C32:F32"/>
    <mergeCell ref="H32:I32"/>
    <mergeCell ref="J32:O32"/>
    <mergeCell ref="C33:D33"/>
    <mergeCell ref="H33:I33"/>
    <mergeCell ref="J33:L33"/>
    <mergeCell ref="M33:O33"/>
    <mergeCell ref="C34:D34"/>
    <mergeCell ref="H34:H35"/>
    <mergeCell ref="J34:L34"/>
    <mergeCell ref="M34:O35"/>
    <mergeCell ref="J35:L35"/>
    <mergeCell ref="A21:B21"/>
    <mergeCell ref="A22:B22"/>
    <mergeCell ref="B23:O23"/>
    <mergeCell ref="A28:E28"/>
    <mergeCell ref="A30:H30"/>
    <mergeCell ref="I30:L30"/>
    <mergeCell ref="M16:M17"/>
    <mergeCell ref="N16:N17"/>
    <mergeCell ref="O16:O17"/>
    <mergeCell ref="A18:B18"/>
    <mergeCell ref="A19:B19"/>
    <mergeCell ref="K16:K17"/>
    <mergeCell ref="L16:L17"/>
    <mergeCell ref="A20:B20"/>
    <mergeCell ref="G16:G17"/>
    <mergeCell ref="H16:H17"/>
    <mergeCell ref="I16:I17"/>
    <mergeCell ref="J16:J17"/>
    <mergeCell ref="A16:B16"/>
    <mergeCell ref="C16:C17"/>
    <mergeCell ref="D16:D17"/>
    <mergeCell ref="E16:E17"/>
    <mergeCell ref="F16:F17"/>
    <mergeCell ref="D10:E10"/>
    <mergeCell ref="K10:O10"/>
    <mergeCell ref="A13:B13"/>
    <mergeCell ref="A14:B14"/>
    <mergeCell ref="A15:B15"/>
    <mergeCell ref="C7:D7"/>
    <mergeCell ref="H7:I7"/>
    <mergeCell ref="J7:L7"/>
    <mergeCell ref="M7:O7"/>
    <mergeCell ref="C8:D8"/>
    <mergeCell ref="H8:H9"/>
    <mergeCell ref="J8:L8"/>
    <mergeCell ref="M8:O9"/>
    <mergeCell ref="J9:L9"/>
    <mergeCell ref="A2:E2"/>
    <mergeCell ref="A4:H4"/>
    <mergeCell ref="I4:L4"/>
    <mergeCell ref="C6:F6"/>
    <mergeCell ref="H6:I6"/>
    <mergeCell ref="J6:O6"/>
  </mergeCells>
  <phoneticPr fontId="3"/>
  <dataValidations count="5">
    <dataValidation type="list" allowBlank="1" showInputMessage="1" showErrorMessage="1" sqref="I4:L4 I30:L30" xr:uid="{52F82539-BAEE-4B94-89C1-544557B14161}">
      <formula1>"交付申請書（宿舎別）,実績報告書（宿舎別）"</formula1>
    </dataValidation>
    <dataValidation type="date" errorStyle="warning" allowBlank="1" showInputMessage="1" showErrorMessage="1" errorTitle="年月日誤り" error="令和3年度内の日付を入力してください。" promptTitle="西暦で入力してください。" prompt="例：○○○○/○/○_x000a_年月日の区切りには / （スラッシュ）を使用してください。" sqref="J8:J9 J34:J35" xr:uid="{C5AD704B-7A19-4CEB-8DFF-53EE70605305}">
      <formula1>44287</formula1>
      <formula2>44651</formula2>
    </dataValidation>
    <dataValidation allowBlank="1" showInputMessage="1" showErrorMessage="1" promptTitle="直接入力不可" prompt="クリーム色の網掛け部分は直接入力しないでください。" sqref="D10:E10 D36:E36" xr:uid="{6D4A0211-8A01-4E38-AF89-C26DF55BC484}"/>
    <dataValidation allowBlank="1" showInputMessage="1" showErrorMessage="1" prompt="1から20の数字を入力してください。" sqref="N4 N30" xr:uid="{3BDDB271-020B-4EA4-A4C6-BD348F3E75CC}"/>
    <dataValidation allowBlank="1" showInputMessage="1" showErrorMessage="1" prompt="建物名 部屋番号まで入力してください。" sqref="J6:O6 J32:O32" xr:uid="{EFBEF98E-6226-4F06-BE75-BC37D6FC7555}"/>
  </dataValidations>
  <printOptions horizontalCentered="1"/>
  <pageMargins left="0.70866141732283472" right="0.70866141732283472" top="0.74803149606299213" bottom="0.74803149606299213" header="0.31496062992125984" footer="0.31496062992125984"/>
  <pageSetup paperSize="9" scale="45" orientation="portrait" r:id="rId1"/>
  <headerFooter scaleWithDoc="0" alignWithMargins="0">
    <oddFooter>&amp;C&amp;"BIZ UDPゴシック,標準"&amp;14 10</oddFooter>
  </headerFooter>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AB095-1ADC-4973-A293-57668FA01218}">
  <sheetPr>
    <tabColor rgb="FF0070C0"/>
    <pageSetUpPr fitToPage="1"/>
  </sheetPr>
  <dimension ref="A1:Q54"/>
  <sheetViews>
    <sheetView showGridLines="0" view="pageBreakPreview" zoomScale="40" zoomScaleNormal="100" zoomScaleSheetLayoutView="40" workbookViewId="0"/>
  </sheetViews>
  <sheetFormatPr defaultColWidth="8.33203125" defaultRowHeight="13"/>
  <cols>
    <col min="1" max="1" width="8.75" style="1" customWidth="1"/>
    <col min="2" max="2" width="12.58203125" style="1" customWidth="1"/>
    <col min="3" max="14" width="10.75" style="1" customWidth="1"/>
    <col min="15" max="15" width="11.25" style="1" customWidth="1"/>
    <col min="16" max="16" width="8.33203125" style="1" hidden="1" customWidth="1"/>
    <col min="17" max="17" width="8.33203125" style="1"/>
    <col min="18" max="18" width="9.75" style="1" bestFit="1" customWidth="1"/>
    <col min="19" max="16384" width="8.33203125" style="1"/>
  </cols>
  <sheetData>
    <row r="1" spans="1:17" ht="57.5" customHeight="1">
      <c r="H1" s="198"/>
    </row>
    <row r="2" spans="1:17" ht="24.75" customHeight="1">
      <c r="H2" s="198" t="s">
        <v>122</v>
      </c>
      <c r="O2" s="2" t="s">
        <v>132</v>
      </c>
    </row>
    <row r="3" spans="1:17" ht="20.25" customHeight="1" thickBot="1">
      <c r="A3" s="227" t="s">
        <v>0</v>
      </c>
      <c r="B3" s="227"/>
      <c r="C3" s="227"/>
      <c r="D3" s="227"/>
      <c r="E3" s="227"/>
      <c r="H3" s="199"/>
      <c r="I3" s="9"/>
      <c r="J3" s="9"/>
      <c r="K3" s="200"/>
      <c r="L3" s="200"/>
      <c r="M3" s="200"/>
      <c r="N3" s="200"/>
      <c r="O3" s="200"/>
      <c r="P3" s="3"/>
      <c r="Q3" s="3"/>
    </row>
    <row r="4" spans="1:17" ht="19.5" customHeight="1" thickBot="1">
      <c r="A4" s="4"/>
      <c r="B4" s="4"/>
      <c r="C4" s="5"/>
      <c r="M4" s="6"/>
      <c r="N4" s="7" t="s">
        <v>1</v>
      </c>
      <c r="O4" s="8" t="s">
        <v>2</v>
      </c>
    </row>
    <row r="5" spans="1:17" ht="39.65" customHeight="1" thickBot="1">
      <c r="A5" s="418" t="s">
        <v>3</v>
      </c>
      <c r="B5" s="418"/>
      <c r="C5" s="418"/>
      <c r="D5" s="418"/>
      <c r="E5" s="418"/>
      <c r="F5" s="418"/>
      <c r="G5" s="418"/>
      <c r="H5" s="418"/>
      <c r="I5" s="354" t="s">
        <v>4</v>
      </c>
      <c r="J5" s="354"/>
      <c r="K5" s="354"/>
      <c r="L5" s="354"/>
      <c r="M5" s="9"/>
      <c r="N5" s="164">
        <v>4</v>
      </c>
      <c r="O5" s="165"/>
    </row>
    <row r="6" spans="1:17" ht="13.5" customHeight="1" thickBot="1">
      <c r="A6" s="12"/>
      <c r="B6" s="12"/>
      <c r="C6" s="12"/>
      <c r="D6" s="12"/>
      <c r="E6" s="12"/>
      <c r="F6" s="12"/>
      <c r="G6" s="12"/>
      <c r="H6" s="12"/>
      <c r="I6" s="13"/>
      <c r="J6" s="13"/>
      <c r="K6" s="13"/>
      <c r="L6" s="13"/>
      <c r="M6" s="9"/>
      <c r="N6" s="14"/>
    </row>
    <row r="7" spans="1:17" ht="35.15" customHeight="1" thickBot="1">
      <c r="A7" s="15"/>
      <c r="B7" s="166" t="s">
        <v>5</v>
      </c>
      <c r="C7" s="355" t="s">
        <v>133</v>
      </c>
      <c r="D7" s="355"/>
      <c r="E7" s="355"/>
      <c r="F7" s="356"/>
      <c r="G7" s="12"/>
      <c r="H7" s="233" t="s">
        <v>6</v>
      </c>
      <c r="I7" s="234"/>
      <c r="J7" s="419" t="s">
        <v>167</v>
      </c>
      <c r="K7" s="420"/>
      <c r="L7" s="420"/>
      <c r="M7" s="420"/>
      <c r="N7" s="420"/>
      <c r="O7" s="421"/>
    </row>
    <row r="8" spans="1:17" ht="35.15" customHeight="1">
      <c r="B8" s="167"/>
      <c r="C8" s="379"/>
      <c r="D8" s="379"/>
      <c r="E8" s="168"/>
      <c r="F8" s="169"/>
      <c r="G8" s="12"/>
      <c r="H8" s="239" t="s">
        <v>7</v>
      </c>
      <c r="I8" s="240"/>
      <c r="J8" s="361" t="s">
        <v>168</v>
      </c>
      <c r="K8" s="362"/>
      <c r="L8" s="363"/>
      <c r="M8" s="385" t="s">
        <v>8</v>
      </c>
      <c r="N8" s="386"/>
      <c r="O8" s="387"/>
    </row>
    <row r="9" spans="1:17" ht="35.15" customHeight="1">
      <c r="C9" s="247"/>
      <c r="D9" s="247"/>
      <c r="F9" s="18"/>
      <c r="G9" s="12"/>
      <c r="H9" s="248" t="s">
        <v>9</v>
      </c>
      <c r="I9" s="19" t="s">
        <v>10</v>
      </c>
      <c r="J9" s="367">
        <v>46023</v>
      </c>
      <c r="K9" s="368"/>
      <c r="L9" s="369"/>
      <c r="M9" s="394"/>
      <c r="N9" s="395"/>
      <c r="O9" s="396"/>
      <c r="P9" s="20">
        <f>(YEAR($J$10)-YEAR($J$9))*12+((MONTH($J$10)-MONTH($J$9))+1)</f>
        <v>3</v>
      </c>
    </row>
    <row r="10" spans="1:17" ht="35.15" customHeight="1" thickBot="1">
      <c r="G10" s="12"/>
      <c r="H10" s="249"/>
      <c r="I10" s="21" t="s">
        <v>12</v>
      </c>
      <c r="J10" s="376">
        <v>46112</v>
      </c>
      <c r="K10" s="377"/>
      <c r="L10" s="378"/>
      <c r="M10" s="397"/>
      <c r="N10" s="398"/>
      <c r="O10" s="399"/>
      <c r="P10" s="20">
        <f>ROUNDDOWN($B$18/P9,0)</f>
        <v>0</v>
      </c>
    </row>
    <row r="11" spans="1:17" ht="35.15" customHeight="1">
      <c r="A11" s="22" t="s">
        <v>13</v>
      </c>
      <c r="B11" s="22"/>
      <c r="C11" s="23" t="s">
        <v>14</v>
      </c>
      <c r="D11" s="261">
        <f>O23</f>
        <v>123000</v>
      </c>
      <c r="E11" s="262"/>
      <c r="F11" s="24" t="s">
        <v>15</v>
      </c>
      <c r="G11" s="12"/>
      <c r="K11" s="263"/>
      <c r="L11" s="263"/>
      <c r="M11" s="263"/>
      <c r="N11" s="263"/>
      <c r="O11" s="263"/>
    </row>
    <row r="12" spans="1:17" ht="14.15" customHeight="1">
      <c r="B12" s="25"/>
      <c r="C12" s="26"/>
      <c r="D12" s="26"/>
      <c r="E12" s="26"/>
      <c r="F12" s="26"/>
      <c r="G12" s="12"/>
    </row>
    <row r="13" spans="1:17" ht="14.5" thickBot="1">
      <c r="A13" s="22" t="s">
        <v>16</v>
      </c>
      <c r="B13" s="22"/>
      <c r="C13" s="6"/>
      <c r="D13" s="6"/>
      <c r="E13" s="6"/>
      <c r="F13" s="6"/>
      <c r="G13" s="6"/>
      <c r="H13" s="6"/>
      <c r="I13" s="27"/>
      <c r="J13" s="27"/>
      <c r="K13" s="27"/>
      <c r="L13" s="27"/>
      <c r="M13" s="27"/>
      <c r="N13" s="27"/>
      <c r="O13" s="27"/>
    </row>
    <row r="14" spans="1:17" ht="13.5" thickBot="1">
      <c r="A14" s="264" t="s">
        <v>17</v>
      </c>
      <c r="B14" s="265"/>
      <c r="C14" s="28" t="s">
        <v>18</v>
      </c>
      <c r="D14" s="28" t="s">
        <v>19</v>
      </c>
      <c r="E14" s="28" t="s">
        <v>20</v>
      </c>
      <c r="F14" s="28" t="s">
        <v>21</v>
      </c>
      <c r="G14" s="29" t="s">
        <v>22</v>
      </c>
      <c r="H14" s="28" t="s">
        <v>23</v>
      </c>
      <c r="I14" s="28" t="s">
        <v>24</v>
      </c>
      <c r="J14" s="28" t="s">
        <v>25</v>
      </c>
      <c r="K14" s="28" t="s">
        <v>26</v>
      </c>
      <c r="L14" s="30" t="s">
        <v>27</v>
      </c>
      <c r="M14" s="28" t="s">
        <v>28</v>
      </c>
      <c r="N14" s="29" t="s">
        <v>29</v>
      </c>
      <c r="O14" s="7" t="s">
        <v>30</v>
      </c>
    </row>
    <row r="15" spans="1:17" ht="38.15" customHeight="1">
      <c r="A15" s="266" t="s">
        <v>31</v>
      </c>
      <c r="B15" s="267"/>
      <c r="C15" s="170"/>
      <c r="D15" s="170"/>
      <c r="E15" s="170"/>
      <c r="F15" s="170"/>
      <c r="G15" s="170"/>
      <c r="H15" s="170"/>
      <c r="I15" s="170"/>
      <c r="J15" s="170"/>
      <c r="K15" s="170"/>
      <c r="L15" s="171">
        <v>80000</v>
      </c>
      <c r="M15" s="171">
        <v>80000</v>
      </c>
      <c r="N15" s="171">
        <v>80000</v>
      </c>
      <c r="O15" s="32">
        <f>SUM(C15:N15)</f>
        <v>240000</v>
      </c>
    </row>
    <row r="16" spans="1:17" ht="38.15" customHeight="1">
      <c r="A16" s="268" t="s">
        <v>32</v>
      </c>
      <c r="B16" s="269"/>
      <c r="C16" s="172"/>
      <c r="D16" s="172"/>
      <c r="E16" s="172"/>
      <c r="F16" s="172"/>
      <c r="G16" s="172"/>
      <c r="H16" s="172"/>
      <c r="I16" s="172"/>
      <c r="J16" s="172"/>
      <c r="K16" s="172"/>
      <c r="L16" s="173">
        <v>5000</v>
      </c>
      <c r="M16" s="173">
        <v>5000</v>
      </c>
      <c r="N16" s="173">
        <v>5000</v>
      </c>
      <c r="O16" s="34">
        <f>SUM(C16:N16)</f>
        <v>15000</v>
      </c>
    </row>
    <row r="17" spans="1:17" ht="13.5" thickBot="1">
      <c r="A17" s="268" t="s">
        <v>33</v>
      </c>
      <c r="B17" s="274"/>
      <c r="C17" s="272" t="str">
        <f>IF($B$18="","",IF(AND($J$9&lt;=DATE(2024,4,30),$J$10&gt;=DATE(2024,4,1)),$P$10,""))</f>
        <v/>
      </c>
      <c r="D17" s="272" t="str">
        <f>IF($B$18="","",IF(AND($J$9&lt;=DATE(2024,5,31),$J$10&gt;=DATE(2024,5,1)),$P$10,""))</f>
        <v/>
      </c>
      <c r="E17" s="272" t="str">
        <f>IF($B$18="","",IF(AND($J$9&lt;=DATE(2024,6,30),$J$10&gt;=DATE(2024,6,1)),$P$10,""))</f>
        <v/>
      </c>
      <c r="F17" s="272" t="str">
        <f>IF($B$18="","",IF(AND($J$9&lt;=DATE(2024,7,31),$J$10&gt;=DATE(2024,7,1)),$P$10,""))</f>
        <v/>
      </c>
      <c r="G17" s="272" t="str">
        <f>IF($B$18="","",IF(AND($J$9&lt;=DATE(2024,8,31),$J$10&gt;=DATE(2024,8,1)),$P$10,""))</f>
        <v/>
      </c>
      <c r="H17" s="272" t="str">
        <f>IF($B$18="","",IF(AND($J$9&lt;=DATE(2024,9,30),$J$10&gt;=DATE(2024,9,1)),$P$10,""))</f>
        <v/>
      </c>
      <c r="I17" s="272" t="str">
        <f>IF($B$18="","",IF(AND($J$9&lt;=DATE(2024,10,31),$J$10&gt;=DATE(2024,10,1)),$P$10,""))</f>
        <v/>
      </c>
      <c r="J17" s="272" t="str">
        <f>IF($B$18="","",IF(AND($J$9&lt;=DATE(2024,11,30),$J$10&gt;=DATE(2024,11,1)),$P$10,""))</f>
        <v/>
      </c>
      <c r="K17" s="272" t="str">
        <f>IF($B$18="","",IF(AND($J$9&lt;=DATE(2024,12,31),$J$10&gt;=DATE(2024,12,1)),$P$10,""))</f>
        <v/>
      </c>
      <c r="L17" s="272" t="str">
        <f>IF($B$18="","",IF(AND($J$9&lt;=DATE(2025,1,31),$J$10&gt;=DATE(2025,1,1)),$P$10,""))</f>
        <v/>
      </c>
      <c r="M17" s="272" t="str">
        <f>IF($B$18="","",IF(AND($J$9&lt;=DATE(2025,2,28),$J$10&gt;=DATE(2025,2,1)),$P$10,""))</f>
        <v/>
      </c>
      <c r="N17" s="272" t="str">
        <f>IF($B$18="","",IF(AND($J$9&lt;=DATE(2025,3,31),$J$10&gt;=DATE(2025,3,1)),$P$10,""))</f>
        <v/>
      </c>
      <c r="O17" s="275">
        <f>B18</f>
        <v>0</v>
      </c>
    </row>
    <row r="18" spans="1:17" ht="26.25" customHeight="1" thickBot="1">
      <c r="A18" s="35" t="s">
        <v>34</v>
      </c>
      <c r="B18" s="181"/>
      <c r="C18" s="273"/>
      <c r="D18" s="273"/>
      <c r="E18" s="273"/>
      <c r="F18" s="273"/>
      <c r="G18" s="273"/>
      <c r="H18" s="273"/>
      <c r="I18" s="273"/>
      <c r="J18" s="273"/>
      <c r="K18" s="273"/>
      <c r="L18" s="273"/>
      <c r="M18" s="273"/>
      <c r="N18" s="273"/>
      <c r="O18" s="276"/>
    </row>
    <row r="19" spans="1:17" ht="40.5" customHeight="1" thickBot="1">
      <c r="A19" s="277" t="s">
        <v>35</v>
      </c>
      <c r="B19" s="278"/>
      <c r="C19" s="37">
        <f t="shared" ref="C19:O19" si="0">SUM(C15:C18)</f>
        <v>0</v>
      </c>
      <c r="D19" s="37">
        <f t="shared" si="0"/>
        <v>0</v>
      </c>
      <c r="E19" s="37">
        <f t="shared" si="0"/>
        <v>0</v>
      </c>
      <c r="F19" s="37">
        <f t="shared" si="0"/>
        <v>0</v>
      </c>
      <c r="G19" s="38">
        <f t="shared" si="0"/>
        <v>0</v>
      </c>
      <c r="H19" s="37">
        <f t="shared" si="0"/>
        <v>0</v>
      </c>
      <c r="I19" s="37">
        <f t="shared" si="0"/>
        <v>0</v>
      </c>
      <c r="J19" s="37">
        <f t="shared" si="0"/>
        <v>0</v>
      </c>
      <c r="K19" s="37">
        <f t="shared" si="0"/>
        <v>0</v>
      </c>
      <c r="L19" s="37">
        <f t="shared" si="0"/>
        <v>85000</v>
      </c>
      <c r="M19" s="37">
        <f t="shared" si="0"/>
        <v>85000</v>
      </c>
      <c r="N19" s="38">
        <f t="shared" si="0"/>
        <v>85000</v>
      </c>
      <c r="O19" s="39">
        <f t="shared" si="0"/>
        <v>255000</v>
      </c>
    </row>
    <row r="20" spans="1:17" ht="32.15" customHeight="1">
      <c r="A20" s="266" t="s">
        <v>36</v>
      </c>
      <c r="B20" s="267"/>
      <c r="C20" s="170"/>
      <c r="D20" s="170"/>
      <c r="E20" s="170"/>
      <c r="F20" s="170"/>
      <c r="G20" s="170"/>
      <c r="H20" s="170"/>
      <c r="I20" s="170"/>
      <c r="J20" s="170"/>
      <c r="K20" s="170"/>
      <c r="L20" s="170"/>
      <c r="M20" s="170"/>
      <c r="N20" s="170"/>
      <c r="O20" s="32">
        <f>SUM(C20:N20)</f>
        <v>0</v>
      </c>
    </row>
    <row r="21" spans="1:17" ht="40.5" customHeight="1">
      <c r="A21" s="270" t="s">
        <v>37</v>
      </c>
      <c r="B21" s="271"/>
      <c r="C21" s="40">
        <f t="shared" ref="C21:N21" si="1">C19-C20</f>
        <v>0</v>
      </c>
      <c r="D21" s="40">
        <f t="shared" si="1"/>
        <v>0</v>
      </c>
      <c r="E21" s="40">
        <f t="shared" si="1"/>
        <v>0</v>
      </c>
      <c r="F21" s="40">
        <f t="shared" si="1"/>
        <v>0</v>
      </c>
      <c r="G21" s="41">
        <f t="shared" si="1"/>
        <v>0</v>
      </c>
      <c r="H21" s="40">
        <f t="shared" si="1"/>
        <v>0</v>
      </c>
      <c r="I21" s="40">
        <f t="shared" si="1"/>
        <v>0</v>
      </c>
      <c r="J21" s="40">
        <f t="shared" si="1"/>
        <v>0</v>
      </c>
      <c r="K21" s="40">
        <f t="shared" si="1"/>
        <v>0</v>
      </c>
      <c r="L21" s="40">
        <f t="shared" si="1"/>
        <v>85000</v>
      </c>
      <c r="M21" s="40">
        <f t="shared" si="1"/>
        <v>85000</v>
      </c>
      <c r="N21" s="41">
        <f t="shared" si="1"/>
        <v>85000</v>
      </c>
      <c r="O21" s="42" t="s">
        <v>38</v>
      </c>
    </row>
    <row r="22" spans="1:17" ht="40.5" customHeight="1" thickBot="1">
      <c r="A22" s="279" t="s">
        <v>39</v>
      </c>
      <c r="B22" s="280"/>
      <c r="C22" s="43">
        <f t="shared" ref="C22:N22" si="2">IF(C21&lt;82000,C21,82000)</f>
        <v>0</v>
      </c>
      <c r="D22" s="43">
        <f t="shared" si="2"/>
        <v>0</v>
      </c>
      <c r="E22" s="43">
        <f t="shared" si="2"/>
        <v>0</v>
      </c>
      <c r="F22" s="43">
        <f t="shared" si="2"/>
        <v>0</v>
      </c>
      <c r="G22" s="44">
        <f t="shared" si="2"/>
        <v>0</v>
      </c>
      <c r="H22" s="43">
        <f t="shared" si="2"/>
        <v>0</v>
      </c>
      <c r="I22" s="43">
        <f t="shared" si="2"/>
        <v>0</v>
      </c>
      <c r="J22" s="43">
        <f t="shared" si="2"/>
        <v>0</v>
      </c>
      <c r="K22" s="43">
        <f t="shared" si="2"/>
        <v>0</v>
      </c>
      <c r="L22" s="43">
        <f t="shared" si="2"/>
        <v>82000</v>
      </c>
      <c r="M22" s="43">
        <f t="shared" si="2"/>
        <v>82000</v>
      </c>
      <c r="N22" s="45">
        <f t="shared" si="2"/>
        <v>82000</v>
      </c>
      <c r="O22" s="46" t="s">
        <v>38</v>
      </c>
    </row>
    <row r="23" spans="1:17" ht="40.5" customHeight="1" thickTop="1" thickBot="1">
      <c r="A23" s="281" t="s">
        <v>40</v>
      </c>
      <c r="B23" s="282"/>
      <c r="C23" s="47">
        <f t="shared" ref="C23:K23" si="3">ROUNDDOWN(C22*7/8,-3)</f>
        <v>0</v>
      </c>
      <c r="D23" s="47">
        <f t="shared" si="3"/>
        <v>0</v>
      </c>
      <c r="E23" s="47">
        <f t="shared" si="3"/>
        <v>0</v>
      </c>
      <c r="F23" s="47">
        <f t="shared" si="3"/>
        <v>0</v>
      </c>
      <c r="G23" s="48">
        <f t="shared" si="3"/>
        <v>0</v>
      </c>
      <c r="H23" s="47">
        <f t="shared" si="3"/>
        <v>0</v>
      </c>
      <c r="I23" s="47">
        <f t="shared" si="3"/>
        <v>0</v>
      </c>
      <c r="J23" s="47">
        <f t="shared" si="3"/>
        <v>0</v>
      </c>
      <c r="K23" s="47">
        <f t="shared" si="3"/>
        <v>0</v>
      </c>
      <c r="L23" s="47">
        <v>41000</v>
      </c>
      <c r="M23" s="47">
        <v>41000</v>
      </c>
      <c r="N23" s="47">
        <v>41000</v>
      </c>
      <c r="O23" s="49">
        <f>SUM(C23:N23)</f>
        <v>123000</v>
      </c>
    </row>
    <row r="24" spans="1:17" ht="43" customHeight="1" thickBot="1">
      <c r="A24" s="50" t="s">
        <v>41</v>
      </c>
      <c r="B24" s="380"/>
      <c r="C24" s="380"/>
      <c r="D24" s="380"/>
      <c r="E24" s="380"/>
      <c r="F24" s="380"/>
      <c r="G24" s="380"/>
      <c r="H24" s="380"/>
      <c r="I24" s="380"/>
      <c r="J24" s="380"/>
      <c r="K24" s="380"/>
      <c r="L24" s="380"/>
      <c r="M24" s="380"/>
      <c r="N24" s="380"/>
      <c r="O24" s="381"/>
    </row>
    <row r="25" spans="1:17">
      <c r="A25" s="1" t="s">
        <v>42</v>
      </c>
      <c r="B25" s="51"/>
      <c r="O25" s="2"/>
    </row>
    <row r="26" spans="1:17" ht="27" customHeight="1">
      <c r="O26" s="185" t="s">
        <v>169</v>
      </c>
    </row>
    <row r="27" spans="1:17" customFormat="1" ht="4.5" customHeight="1">
      <c r="A27" s="183"/>
      <c r="B27" s="184"/>
      <c r="C27" s="183"/>
      <c r="D27" s="183"/>
      <c r="E27" s="183"/>
      <c r="F27" s="183"/>
      <c r="G27" s="183"/>
      <c r="H27" s="183"/>
      <c r="I27" s="183"/>
      <c r="J27" s="183"/>
      <c r="K27" s="183"/>
      <c r="L27" s="183"/>
      <c r="M27" s="183"/>
      <c r="N27" s="183"/>
      <c r="O27" s="183"/>
    </row>
    <row r="29" spans="1:17" ht="57.75" customHeight="1">
      <c r="H29" s="198"/>
    </row>
    <row r="30" spans="1:17" ht="24.75" customHeight="1">
      <c r="H30" s="198" t="s">
        <v>170</v>
      </c>
      <c r="O30" s="2" t="s">
        <v>132</v>
      </c>
    </row>
    <row r="31" spans="1:17" ht="20.25" customHeight="1" thickBot="1">
      <c r="A31" s="227" t="s">
        <v>0</v>
      </c>
      <c r="B31" s="227"/>
      <c r="C31" s="227"/>
      <c r="D31" s="227"/>
      <c r="E31" s="227"/>
      <c r="H31" s="199"/>
      <c r="I31" s="9"/>
      <c r="J31" s="9"/>
      <c r="K31" s="200"/>
      <c r="L31" s="200"/>
      <c r="M31" s="200"/>
      <c r="N31" s="200"/>
      <c r="O31" s="200"/>
      <c r="P31" s="3"/>
      <c r="Q31" s="3"/>
    </row>
    <row r="32" spans="1:17" ht="19.5" customHeight="1" thickBot="1">
      <c r="A32" s="4"/>
      <c r="B32" s="4"/>
      <c r="C32" s="5"/>
      <c r="M32" s="6"/>
      <c r="N32" s="7" t="s">
        <v>1</v>
      </c>
      <c r="O32" s="8" t="s">
        <v>2</v>
      </c>
    </row>
    <row r="33" spans="1:16" ht="39.65" customHeight="1" thickBot="1">
      <c r="A33" s="229" t="s">
        <v>3</v>
      </c>
      <c r="B33" s="229"/>
      <c r="C33" s="229"/>
      <c r="D33" s="229"/>
      <c r="E33" s="229"/>
      <c r="F33" s="229"/>
      <c r="G33" s="229"/>
      <c r="H33" s="229"/>
      <c r="I33" s="354" t="s">
        <v>4</v>
      </c>
      <c r="J33" s="354"/>
      <c r="K33" s="354"/>
      <c r="L33" s="354"/>
      <c r="M33" s="9"/>
      <c r="N33" s="164">
        <v>5</v>
      </c>
      <c r="O33" s="165"/>
    </row>
    <row r="34" spans="1:16" ht="13.5" customHeight="1" thickBot="1">
      <c r="A34" s="12"/>
      <c r="B34" s="12"/>
      <c r="C34" s="12"/>
      <c r="D34" s="12"/>
      <c r="E34" s="12"/>
      <c r="F34" s="12"/>
      <c r="G34" s="12"/>
      <c r="H34" s="12"/>
      <c r="I34" s="13"/>
      <c r="J34" s="13"/>
      <c r="K34" s="13"/>
      <c r="L34" s="13"/>
      <c r="M34" s="9"/>
      <c r="N34" s="14"/>
    </row>
    <row r="35" spans="1:16" ht="35.15" customHeight="1" thickBot="1">
      <c r="A35" s="15"/>
      <c r="B35" s="166" t="s">
        <v>5</v>
      </c>
      <c r="C35" s="355" t="s">
        <v>133</v>
      </c>
      <c r="D35" s="355"/>
      <c r="E35" s="355"/>
      <c r="F35" s="356"/>
      <c r="G35" s="12"/>
      <c r="H35" s="233" t="s">
        <v>6</v>
      </c>
      <c r="I35" s="234"/>
      <c r="J35" s="422" t="s">
        <v>168</v>
      </c>
      <c r="K35" s="423"/>
      <c r="L35" s="423"/>
      <c r="M35" s="423"/>
      <c r="N35" s="423"/>
      <c r="O35" s="424"/>
    </row>
    <row r="36" spans="1:16" ht="35.15" customHeight="1">
      <c r="B36" s="167"/>
      <c r="C36" s="379"/>
      <c r="D36" s="379"/>
      <c r="E36" s="167"/>
      <c r="F36" s="169"/>
      <c r="G36" s="180"/>
      <c r="H36" s="239" t="s">
        <v>7</v>
      </c>
      <c r="I36" s="240"/>
      <c r="J36" s="361" t="s">
        <v>171</v>
      </c>
      <c r="K36" s="362"/>
      <c r="L36" s="363"/>
      <c r="M36" s="385" t="s">
        <v>8</v>
      </c>
      <c r="N36" s="386"/>
      <c r="O36" s="387"/>
    </row>
    <row r="37" spans="1:16" ht="35.15" customHeight="1">
      <c r="C37" s="247"/>
      <c r="D37" s="247"/>
      <c r="F37" s="18"/>
      <c r="G37" s="12"/>
      <c r="H37" s="248" t="s">
        <v>9</v>
      </c>
      <c r="I37" s="19" t="s">
        <v>10</v>
      </c>
      <c r="J37" s="367">
        <v>46023</v>
      </c>
      <c r="K37" s="368"/>
      <c r="L37" s="369"/>
      <c r="M37" s="394"/>
      <c r="N37" s="395"/>
      <c r="O37" s="396"/>
      <c r="P37" s="20">
        <f>(YEAR($J$10)-YEAR($J$9))*12+((MONTH($J$10)-MONTH($J$9))+1)</f>
        <v>3</v>
      </c>
    </row>
    <row r="38" spans="1:16" ht="35.15" customHeight="1" thickBot="1">
      <c r="G38" s="12"/>
      <c r="H38" s="249"/>
      <c r="I38" s="21" t="s">
        <v>12</v>
      </c>
      <c r="J38" s="376">
        <v>46112</v>
      </c>
      <c r="K38" s="377"/>
      <c r="L38" s="378"/>
      <c r="M38" s="397"/>
      <c r="N38" s="398"/>
      <c r="O38" s="399"/>
      <c r="P38" s="20">
        <f>ROUNDDOWN($B$18/P37,0)</f>
        <v>0</v>
      </c>
    </row>
    <row r="39" spans="1:16" ht="35.15" customHeight="1">
      <c r="A39" s="22" t="s">
        <v>13</v>
      </c>
      <c r="B39" s="22"/>
      <c r="C39" s="23" t="s">
        <v>14</v>
      </c>
      <c r="D39" s="261">
        <f>O51</f>
        <v>123000</v>
      </c>
      <c r="E39" s="262"/>
      <c r="F39" s="24" t="s">
        <v>15</v>
      </c>
      <c r="G39" s="12"/>
      <c r="K39" s="263"/>
      <c r="L39" s="263"/>
      <c r="M39" s="263"/>
      <c r="N39" s="263"/>
      <c r="O39" s="263"/>
    </row>
    <row r="40" spans="1:16" ht="14.15" customHeight="1">
      <c r="B40" s="25"/>
      <c r="C40" s="26"/>
      <c r="D40" s="26"/>
      <c r="E40" s="26"/>
      <c r="F40" s="26"/>
      <c r="G40" s="12"/>
    </row>
    <row r="41" spans="1:16" ht="14.5" thickBot="1">
      <c r="A41" s="22" t="s">
        <v>16</v>
      </c>
      <c r="B41" s="22"/>
      <c r="C41" s="6"/>
      <c r="D41" s="6"/>
      <c r="E41" s="6"/>
      <c r="F41" s="6"/>
      <c r="G41" s="6"/>
      <c r="H41" s="6"/>
      <c r="I41" s="27"/>
      <c r="J41" s="27"/>
      <c r="K41" s="27"/>
      <c r="L41" s="27"/>
      <c r="M41" s="27"/>
      <c r="N41" s="27"/>
      <c r="O41" s="27"/>
    </row>
    <row r="42" spans="1:16" ht="13.5" thickBot="1">
      <c r="A42" s="264" t="s">
        <v>17</v>
      </c>
      <c r="B42" s="265"/>
      <c r="C42" s="28" t="s">
        <v>18</v>
      </c>
      <c r="D42" s="28" t="s">
        <v>19</v>
      </c>
      <c r="E42" s="28" t="s">
        <v>20</v>
      </c>
      <c r="F42" s="28" t="s">
        <v>21</v>
      </c>
      <c r="G42" s="29" t="s">
        <v>22</v>
      </c>
      <c r="H42" s="28" t="s">
        <v>23</v>
      </c>
      <c r="I42" s="28" t="s">
        <v>24</v>
      </c>
      <c r="J42" s="28" t="s">
        <v>25</v>
      </c>
      <c r="K42" s="28" t="s">
        <v>26</v>
      </c>
      <c r="L42" s="30" t="s">
        <v>27</v>
      </c>
      <c r="M42" s="28" t="s">
        <v>28</v>
      </c>
      <c r="N42" s="29" t="s">
        <v>29</v>
      </c>
      <c r="O42" s="7" t="s">
        <v>30</v>
      </c>
    </row>
    <row r="43" spans="1:16" ht="38.15" customHeight="1">
      <c r="A43" s="266" t="s">
        <v>31</v>
      </c>
      <c r="B43" s="267"/>
      <c r="C43" s="170"/>
      <c r="D43" s="170"/>
      <c r="E43" s="170"/>
      <c r="F43" s="170"/>
      <c r="G43" s="170"/>
      <c r="H43" s="170"/>
      <c r="I43" s="170"/>
      <c r="J43" s="170"/>
      <c r="K43" s="170"/>
      <c r="L43" s="171">
        <v>77000</v>
      </c>
      <c r="M43" s="171">
        <v>77000</v>
      </c>
      <c r="N43" s="171">
        <v>77000</v>
      </c>
      <c r="O43" s="32">
        <f>SUM(C43:N43)</f>
        <v>231000</v>
      </c>
    </row>
    <row r="44" spans="1:16" ht="38.15" customHeight="1">
      <c r="A44" s="268" t="s">
        <v>32</v>
      </c>
      <c r="B44" s="269"/>
      <c r="C44" s="172"/>
      <c r="D44" s="172"/>
      <c r="E44" s="172"/>
      <c r="F44" s="172"/>
      <c r="G44" s="172"/>
      <c r="H44" s="172"/>
      <c r="I44" s="172"/>
      <c r="J44" s="172"/>
      <c r="K44" s="172"/>
      <c r="L44" s="173">
        <v>5000</v>
      </c>
      <c r="M44" s="173">
        <v>5000</v>
      </c>
      <c r="N44" s="173">
        <v>5000</v>
      </c>
      <c r="O44" s="34">
        <f>SUM(C44:N44)</f>
        <v>15000</v>
      </c>
    </row>
    <row r="45" spans="1:16" ht="13.5" thickBot="1">
      <c r="A45" s="268" t="s">
        <v>33</v>
      </c>
      <c r="B45" s="274"/>
      <c r="C45" s="272" t="str">
        <f>IF($B$18="","",IF(AND($J$9&lt;=DATE(2024,4,30),$J$10&gt;=DATE(2024,4,1)),$P$10,""))</f>
        <v/>
      </c>
      <c r="D45" s="272" t="str">
        <f>IF($B$18="","",IF(AND($J$9&lt;=DATE(2024,5,31),$J$10&gt;=DATE(2024,5,1)),$P$10,""))</f>
        <v/>
      </c>
      <c r="E45" s="272" t="str">
        <f>IF($B$18="","",IF(AND($J$9&lt;=DATE(2024,6,30),$J$10&gt;=DATE(2024,6,1)),$P$10,""))</f>
        <v/>
      </c>
      <c r="F45" s="272" t="str">
        <f>IF($B$18="","",IF(AND($J$9&lt;=DATE(2024,7,31),$J$10&gt;=DATE(2024,7,1)),$P$10,""))</f>
        <v/>
      </c>
      <c r="G45" s="272" t="str">
        <f>IF($B$18="","",IF(AND($J$9&lt;=DATE(2024,8,31),$J$10&gt;=DATE(2024,8,1)),$P$10,""))</f>
        <v/>
      </c>
      <c r="H45" s="272" t="str">
        <f>IF($B$18="","",IF(AND($J$9&lt;=DATE(2024,9,30),$J$10&gt;=DATE(2024,9,1)),$P$10,""))</f>
        <v/>
      </c>
      <c r="I45" s="272" t="str">
        <f>IF($B$18="","",IF(AND($J$9&lt;=DATE(2024,10,31),$J$10&gt;=DATE(2024,10,1)),$P$10,""))</f>
        <v/>
      </c>
      <c r="J45" s="272" t="str">
        <f>IF($B$18="","",IF(AND($J$9&lt;=DATE(2024,11,30),$J$10&gt;=DATE(2024,11,1)),$P$10,""))</f>
        <v/>
      </c>
      <c r="K45" s="272" t="str">
        <f>IF($B$18="","",IF(AND($J$9&lt;=DATE(2024,12,31),$J$10&gt;=DATE(2024,12,1)),$P$10,""))</f>
        <v/>
      </c>
      <c r="L45" s="272" t="str">
        <f>IF($B$18="","",IF(AND($J$9&lt;=DATE(2025,1,31),$J$10&gt;=DATE(2025,1,1)),$P$10,""))</f>
        <v/>
      </c>
      <c r="M45" s="272" t="str">
        <f>IF($B$18="","",IF(AND($J$9&lt;=DATE(2025,2,28),$J$10&gt;=DATE(2025,2,1)),$P$10,""))</f>
        <v/>
      </c>
      <c r="N45" s="272" t="str">
        <f>IF($B$18="","",IF(AND($J$9&lt;=DATE(2025,3,31),$J$10&gt;=DATE(2025,3,1)),$P$10,""))</f>
        <v/>
      </c>
      <c r="O45" s="275">
        <f>B46</f>
        <v>0</v>
      </c>
    </row>
    <row r="46" spans="1:16" ht="26.25" customHeight="1" thickBot="1">
      <c r="A46" s="35" t="s">
        <v>34</v>
      </c>
      <c r="B46" s="181"/>
      <c r="C46" s="273"/>
      <c r="D46" s="273"/>
      <c r="E46" s="273"/>
      <c r="F46" s="273"/>
      <c r="G46" s="273"/>
      <c r="H46" s="273"/>
      <c r="I46" s="273"/>
      <c r="J46" s="273"/>
      <c r="K46" s="273"/>
      <c r="L46" s="273"/>
      <c r="M46" s="273"/>
      <c r="N46" s="273"/>
      <c r="O46" s="276"/>
    </row>
    <row r="47" spans="1:16" ht="40.5" customHeight="1" thickBot="1">
      <c r="A47" s="277" t="s">
        <v>35</v>
      </c>
      <c r="B47" s="278"/>
      <c r="C47" s="37">
        <f t="shared" ref="C47:O47" si="4">SUM(C43:C46)</f>
        <v>0</v>
      </c>
      <c r="D47" s="37">
        <f t="shared" si="4"/>
        <v>0</v>
      </c>
      <c r="E47" s="37">
        <f t="shared" si="4"/>
        <v>0</v>
      </c>
      <c r="F47" s="37">
        <f t="shared" si="4"/>
        <v>0</v>
      </c>
      <c r="G47" s="38">
        <f t="shared" si="4"/>
        <v>0</v>
      </c>
      <c r="H47" s="37">
        <f t="shared" si="4"/>
        <v>0</v>
      </c>
      <c r="I47" s="37">
        <f t="shared" si="4"/>
        <v>0</v>
      </c>
      <c r="J47" s="37">
        <f t="shared" si="4"/>
        <v>0</v>
      </c>
      <c r="K47" s="37">
        <f t="shared" si="4"/>
        <v>0</v>
      </c>
      <c r="L47" s="37">
        <f t="shared" si="4"/>
        <v>82000</v>
      </c>
      <c r="M47" s="37">
        <f t="shared" si="4"/>
        <v>82000</v>
      </c>
      <c r="N47" s="38">
        <f t="shared" si="4"/>
        <v>82000</v>
      </c>
      <c r="O47" s="39">
        <f t="shared" si="4"/>
        <v>246000</v>
      </c>
    </row>
    <row r="48" spans="1:16" ht="32.15" customHeight="1">
      <c r="A48" s="266" t="s">
        <v>36</v>
      </c>
      <c r="B48" s="267"/>
      <c r="C48" s="170"/>
      <c r="D48" s="170"/>
      <c r="E48" s="170"/>
      <c r="F48" s="170"/>
      <c r="G48" s="170"/>
      <c r="H48" s="170"/>
      <c r="I48" s="170"/>
      <c r="J48" s="170"/>
      <c r="K48" s="170"/>
      <c r="L48" s="170"/>
      <c r="M48" s="170"/>
      <c r="N48" s="170"/>
      <c r="O48" s="32">
        <f>SUM(C48:N48)</f>
        <v>0</v>
      </c>
    </row>
    <row r="49" spans="1:15" ht="40.5" customHeight="1">
      <c r="A49" s="270" t="s">
        <v>37</v>
      </c>
      <c r="B49" s="271"/>
      <c r="C49" s="40">
        <f t="shared" ref="C49:N49" si="5">C47-C48</f>
        <v>0</v>
      </c>
      <c r="D49" s="40">
        <f t="shared" si="5"/>
        <v>0</v>
      </c>
      <c r="E49" s="40">
        <f t="shared" si="5"/>
        <v>0</v>
      </c>
      <c r="F49" s="40">
        <f t="shared" si="5"/>
        <v>0</v>
      </c>
      <c r="G49" s="41">
        <f t="shared" si="5"/>
        <v>0</v>
      </c>
      <c r="H49" s="40">
        <f t="shared" si="5"/>
        <v>0</v>
      </c>
      <c r="I49" s="40">
        <f t="shared" si="5"/>
        <v>0</v>
      </c>
      <c r="J49" s="40">
        <f t="shared" si="5"/>
        <v>0</v>
      </c>
      <c r="K49" s="40">
        <f t="shared" si="5"/>
        <v>0</v>
      </c>
      <c r="L49" s="40">
        <f t="shared" si="5"/>
        <v>82000</v>
      </c>
      <c r="M49" s="40">
        <f t="shared" si="5"/>
        <v>82000</v>
      </c>
      <c r="N49" s="41">
        <f t="shared" si="5"/>
        <v>82000</v>
      </c>
      <c r="O49" s="42" t="s">
        <v>38</v>
      </c>
    </row>
    <row r="50" spans="1:15" ht="40.5" customHeight="1" thickBot="1">
      <c r="A50" s="279" t="s">
        <v>39</v>
      </c>
      <c r="B50" s="280"/>
      <c r="C50" s="43">
        <f t="shared" ref="C50:N50" si="6">IF(C49&lt;82000,C49,82000)</f>
        <v>0</v>
      </c>
      <c r="D50" s="43">
        <f t="shared" si="6"/>
        <v>0</v>
      </c>
      <c r="E50" s="43">
        <f t="shared" si="6"/>
        <v>0</v>
      </c>
      <c r="F50" s="43">
        <f t="shared" si="6"/>
        <v>0</v>
      </c>
      <c r="G50" s="44">
        <f t="shared" si="6"/>
        <v>0</v>
      </c>
      <c r="H50" s="43">
        <f t="shared" si="6"/>
        <v>0</v>
      </c>
      <c r="I50" s="43">
        <f t="shared" si="6"/>
        <v>0</v>
      </c>
      <c r="J50" s="43">
        <f t="shared" si="6"/>
        <v>0</v>
      </c>
      <c r="K50" s="43">
        <f t="shared" si="6"/>
        <v>0</v>
      </c>
      <c r="L50" s="43">
        <f t="shared" si="6"/>
        <v>82000</v>
      </c>
      <c r="M50" s="43">
        <f t="shared" si="6"/>
        <v>82000</v>
      </c>
      <c r="N50" s="45">
        <f t="shared" si="6"/>
        <v>82000</v>
      </c>
      <c r="O50" s="46" t="s">
        <v>38</v>
      </c>
    </row>
    <row r="51" spans="1:15" ht="40.5" customHeight="1" thickTop="1" thickBot="1">
      <c r="A51" s="281" t="s">
        <v>172</v>
      </c>
      <c r="B51" s="282"/>
      <c r="C51" s="47">
        <f t="shared" ref="C51:K51" si="7">ROUNDDOWN(C50*7/8,-3)</f>
        <v>0</v>
      </c>
      <c r="D51" s="47">
        <f t="shared" si="7"/>
        <v>0</v>
      </c>
      <c r="E51" s="47">
        <f t="shared" si="7"/>
        <v>0</v>
      </c>
      <c r="F51" s="47">
        <f t="shared" si="7"/>
        <v>0</v>
      </c>
      <c r="G51" s="48">
        <f t="shared" si="7"/>
        <v>0</v>
      </c>
      <c r="H51" s="47">
        <f t="shared" si="7"/>
        <v>0</v>
      </c>
      <c r="I51" s="47">
        <f t="shared" si="7"/>
        <v>0</v>
      </c>
      <c r="J51" s="47">
        <f t="shared" si="7"/>
        <v>0</v>
      </c>
      <c r="K51" s="47">
        <f t="shared" si="7"/>
        <v>0</v>
      </c>
      <c r="L51" s="47">
        <v>41000</v>
      </c>
      <c r="M51" s="47">
        <v>41000</v>
      </c>
      <c r="N51" s="47">
        <v>41000</v>
      </c>
      <c r="O51" s="49">
        <f>SUM(C51:N51)</f>
        <v>123000</v>
      </c>
    </row>
    <row r="52" spans="1:15" ht="43" customHeight="1" thickBot="1">
      <c r="A52" s="50" t="s">
        <v>41</v>
      </c>
      <c r="B52" s="380"/>
      <c r="C52" s="380"/>
      <c r="D52" s="380"/>
      <c r="E52" s="380"/>
      <c r="F52" s="380"/>
      <c r="G52" s="380"/>
      <c r="H52" s="380"/>
      <c r="I52" s="380"/>
      <c r="J52" s="380"/>
      <c r="K52" s="380"/>
      <c r="L52" s="380"/>
      <c r="M52" s="380"/>
      <c r="N52" s="380"/>
      <c r="O52" s="381"/>
    </row>
    <row r="53" spans="1:15">
      <c r="A53" s="1" t="s">
        <v>42</v>
      </c>
      <c r="B53" s="51"/>
      <c r="O53" s="2"/>
    </row>
    <row r="54" spans="1:15" ht="24.75" customHeight="1">
      <c r="O54" s="185" t="s">
        <v>137</v>
      </c>
    </row>
  </sheetData>
  <sheetProtection sheet="1" objects="1" scenarios="1"/>
  <mergeCells count="80">
    <mergeCell ref="A48:B48"/>
    <mergeCell ref="A49:B49"/>
    <mergeCell ref="A50:B50"/>
    <mergeCell ref="A51:B51"/>
    <mergeCell ref="B52:O52"/>
    <mergeCell ref="K45:K46"/>
    <mergeCell ref="L45:L46"/>
    <mergeCell ref="M45:M46"/>
    <mergeCell ref="N45:N46"/>
    <mergeCell ref="O45:O46"/>
    <mergeCell ref="A47:B47"/>
    <mergeCell ref="E45:E46"/>
    <mergeCell ref="F45:F46"/>
    <mergeCell ref="G45:G46"/>
    <mergeCell ref="H45:H46"/>
    <mergeCell ref="I45:I46"/>
    <mergeCell ref="J45:J46"/>
    <mergeCell ref="A42:B42"/>
    <mergeCell ref="A43:B43"/>
    <mergeCell ref="A44:B44"/>
    <mergeCell ref="A45:B45"/>
    <mergeCell ref="C45:C46"/>
    <mergeCell ref="D45:D46"/>
    <mergeCell ref="D39:E39"/>
    <mergeCell ref="K39:O39"/>
    <mergeCell ref="C35:F35"/>
    <mergeCell ref="H35:I35"/>
    <mergeCell ref="J35:O35"/>
    <mergeCell ref="C36:D36"/>
    <mergeCell ref="H36:I36"/>
    <mergeCell ref="J36:L36"/>
    <mergeCell ref="M36:O36"/>
    <mergeCell ref="C37:D37"/>
    <mergeCell ref="H37:H38"/>
    <mergeCell ref="J37:L37"/>
    <mergeCell ref="M37:O38"/>
    <mergeCell ref="J38:L38"/>
    <mergeCell ref="A22:B22"/>
    <mergeCell ref="A23:B23"/>
    <mergeCell ref="B24:O24"/>
    <mergeCell ref="A31:E31"/>
    <mergeCell ref="A33:H33"/>
    <mergeCell ref="I33:L33"/>
    <mergeCell ref="M17:M18"/>
    <mergeCell ref="N17:N18"/>
    <mergeCell ref="O17:O18"/>
    <mergeCell ref="A19:B19"/>
    <mergeCell ref="A20:B20"/>
    <mergeCell ref="K17:K18"/>
    <mergeCell ref="L17:L18"/>
    <mergeCell ref="A21:B21"/>
    <mergeCell ref="G17:G18"/>
    <mergeCell ref="H17:H18"/>
    <mergeCell ref="I17:I18"/>
    <mergeCell ref="J17:J18"/>
    <mergeCell ref="A17:B17"/>
    <mergeCell ref="C17:C18"/>
    <mergeCell ref="D17:D18"/>
    <mergeCell ref="E17:E18"/>
    <mergeCell ref="F17:F18"/>
    <mergeCell ref="D11:E11"/>
    <mergeCell ref="K11:O11"/>
    <mergeCell ref="A14:B14"/>
    <mergeCell ref="A15:B15"/>
    <mergeCell ref="A16:B16"/>
    <mergeCell ref="C8:D8"/>
    <mergeCell ref="H8:I8"/>
    <mergeCell ref="J8:L8"/>
    <mergeCell ref="M8:O8"/>
    <mergeCell ref="C9:D9"/>
    <mergeCell ref="H9:H10"/>
    <mergeCell ref="J9:L9"/>
    <mergeCell ref="M9:O10"/>
    <mergeCell ref="J10:L10"/>
    <mergeCell ref="A3:E3"/>
    <mergeCell ref="A5:H5"/>
    <mergeCell ref="I5:L5"/>
    <mergeCell ref="C7:F7"/>
    <mergeCell ref="H7:I7"/>
    <mergeCell ref="J7:O7"/>
  </mergeCells>
  <phoneticPr fontId="3"/>
  <dataValidations count="5">
    <dataValidation allowBlank="1" showInputMessage="1" showErrorMessage="1" prompt="1から20の数字を入力してください。" sqref="N5 N33" xr:uid="{7296816A-11E0-4386-95B4-B0D446C08BBE}"/>
    <dataValidation type="date" errorStyle="warning" allowBlank="1" showInputMessage="1" showErrorMessage="1" errorTitle="年月日誤り" error="令和3年度内の日付を入力してください。" promptTitle="西暦で入力してください。" prompt="例：○○○○/○/○_x000a_年月日の区切りには / （スラッシュ）を使用してください。" sqref="J9:J10 J37:J38" xr:uid="{36B77BE3-5CC1-4D5D-9E09-7859B375A575}">
      <formula1>44287</formula1>
      <formula2>44651</formula2>
    </dataValidation>
    <dataValidation allowBlank="1" showInputMessage="1" showErrorMessage="1" promptTitle="直接入力不可" prompt="クリーム色の網掛け部分は直接入力しないでください。" sqref="D11:E11 D39:E39" xr:uid="{7DB53F87-84BE-4D5A-ACDB-187CA5AB4D6B}"/>
    <dataValidation type="list" allowBlank="1" showInputMessage="1" showErrorMessage="1" sqref="I5 I33" xr:uid="{C7C31404-1BC3-4111-91A1-F7BEC41935FD}">
      <formula1>"事業計画書（宿舎別）,交付申請書（宿舎別）,実績報告書（宿舎別）"</formula1>
    </dataValidation>
    <dataValidation allowBlank="1" showInputMessage="1" showErrorMessage="1" prompt="建物名 部屋番号まで入力してください。" sqref="J7:O7 J35:O35" xr:uid="{43E7AB01-1D76-4B82-8AE9-56F9D55631FA}"/>
  </dataValidations>
  <printOptions horizontalCentered="1"/>
  <pageMargins left="0.70866141732283472" right="0.70866141732283472" top="0.74803149606299213" bottom="0.74803149606299213" header="0.31496062992125984" footer="0.31496062992125984"/>
  <pageSetup paperSize="9" scale="45" orientation="portrait" r:id="rId1"/>
  <headerFooter scaleWithDoc="0" alignWithMargins="0">
    <oddFooter>&amp;C&amp;"BIZ UDPゴシック,標準"&amp;14 1１</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（ウ）宿舎別 ・経費</vt:lpstr>
      <vt:lpstr>(参考)助成期間開始日確認シート</vt:lpstr>
      <vt:lpstr>(参考)日割り計算シート</vt:lpstr>
      <vt:lpstr>（ウ）宿舎別 記入例索引</vt:lpstr>
      <vt:lpstr>記入例③</vt:lpstr>
      <vt:lpstr>記入例④⑤</vt:lpstr>
      <vt:lpstr>記入例⑥</vt:lpstr>
      <vt:lpstr>記入例⑦</vt:lpstr>
      <vt:lpstr>記入例⑧</vt:lpstr>
      <vt:lpstr>記入例⑫</vt:lpstr>
      <vt:lpstr>記入例⑬</vt:lpstr>
      <vt:lpstr>経費払込照合表 記入例ⅰ</vt:lpstr>
      <vt:lpstr>記入例ⅱ</vt:lpstr>
      <vt:lpstr>'（ウ）宿舎別 ・経費'!Print_Area</vt:lpstr>
      <vt:lpstr>'(参考)助成期間開始日確認シート'!Print_Area</vt:lpstr>
      <vt:lpstr>記入例③!Print_Area</vt:lpstr>
      <vt:lpstr>記入例④⑤!Print_Area</vt:lpstr>
      <vt:lpstr>記入例⑥!Print_Area</vt:lpstr>
      <vt:lpstr>記入例⑦!Print_Area</vt:lpstr>
      <vt:lpstr>記入例⑧!Print_Area</vt:lpstr>
      <vt:lpstr>記入例⑫!Print_Area</vt:lpstr>
      <vt:lpstr>記入例⑬!Print_Area</vt:lpstr>
      <vt:lpstr>記入例ⅱ!Print_Area</vt:lpstr>
      <vt:lpstr>'経費払込照合表 記入例ⅰ'!Print_Area</vt:lpstr>
    </vt:vector>
  </TitlesOfParts>
  <Company>dis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sinzai085</dc:creator>
  <cp:lastModifiedBy>sinzai085</cp:lastModifiedBy>
  <cp:lastPrinted>2025-10-20T07:02:17Z</cp:lastPrinted>
  <dcterms:created xsi:type="dcterms:W3CDTF">2025-10-15T04:53:43Z</dcterms:created>
  <dcterms:modified xsi:type="dcterms:W3CDTF">2025-10-20T07:02:28Z</dcterms:modified>
</cp:coreProperties>
</file>