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71020_(ア)(イ)(ウ)交付申請書様式掲載\(ウ)\"/>
    </mc:Choice>
  </mc:AlternateContent>
  <xr:revisionPtr revIDLastSave="0" documentId="13_ncr:1_{457A7A27-0291-4AFD-83DB-1CA4C554F6AE}" xr6:coauthVersionLast="47" xr6:coauthVersionMax="47" xr10:uidLastSave="{00000000-0000-0000-0000-000000000000}"/>
  <bookViews>
    <workbookView xWindow="-120" yWindow="-120" windowWidth="29040" windowHeight="15720" xr2:uid="{9D137EE9-9C09-4269-95E0-D22A2AB1E0C9}"/>
  </bookViews>
  <sheets>
    <sheet name="〔災害要件なし〕宿舎別 ・経費" sheetId="1" r:id="rId1"/>
    <sheet name="記入例(宿舎別)" sheetId="2" r:id="rId2"/>
    <sheet name="記入例(経費)" sheetId="3" r:id="rId3"/>
    <sheet name="索引" sheetId="4" r:id="rId4"/>
    <sheet name="(参考)助成期間開始日確認シート" sheetId="5" r:id="rId5"/>
    <sheet name="(参考)日割り計算シート" sheetId="6" r:id="rId6"/>
  </sheets>
  <definedNames>
    <definedName name="_Hlk41657582" localSheetId="3">索引!#REF!</definedName>
    <definedName name="■" localSheetId="3">#REF!</definedName>
    <definedName name="■">#REF!</definedName>
    <definedName name="▼" localSheetId="3">#REF!</definedName>
    <definedName name="▼">#REF!</definedName>
    <definedName name="④" localSheetId="3">#REF!</definedName>
    <definedName name="④">#REF!</definedName>
    <definedName name="_xlnm.Print_Area" localSheetId="4">'(参考)助成期間開始日確認シート'!$A$1:$M$25</definedName>
    <definedName name="_xlnm.Print_Area" localSheetId="0">'〔災害要件なし〕宿舎別 ・経費'!$A$1:$O$56</definedName>
    <definedName name="_xlnm.Print_Area" localSheetId="2">'記入例(経費)'!$A$1:$Q$77</definedName>
    <definedName name="_xlnm.Print_Area" localSheetId="1">'記入例(宿舎別)'!$A$1:$O$53</definedName>
    <definedName name="_xlnm.Print_Area" localSheetId="3">索引!$A$1:$O$38</definedName>
    <definedName name="あ" localSheetId="2">#REF!</definedName>
    <definedName name="あ" localSheetId="1">#REF!</definedName>
    <definedName name="あ">#REF!</definedName>
    <definedName name="あいう" localSheetId="3">#REF!</definedName>
    <definedName name="あいう">#REF!</definedName>
    <definedName name="加入証明書" localSheetId="3">#REF!</definedName>
    <definedName name="加入証明書">#REF!</definedName>
    <definedName name="事業計画書_福祉避難所_" localSheetId="3">#REF!</definedName>
    <definedName name="事業計画書_福祉避難所_">#REF!</definedName>
    <definedName name="事業計画書_福祉避難所別_" localSheetId="4">#REF!</definedName>
    <definedName name="事業計画書_福祉避難所別_" localSheetId="5">#REF!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 name="令和07年度事業計画時提出書類" localSheetId="3">#REF!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1" l="1"/>
  <c r="I16" i="1"/>
  <c r="H16" i="1"/>
  <c r="G16" i="1"/>
  <c r="F16" i="1"/>
  <c r="E16" i="1"/>
  <c r="D16" i="1"/>
  <c r="C16" i="1"/>
  <c r="K15" i="6"/>
  <c r="A15" i="6"/>
  <c r="M8" i="6"/>
  <c r="B17" i="6" s="1"/>
  <c r="L17" i="6" s="1"/>
  <c r="G8" i="6"/>
  <c r="N23" i="5"/>
  <c r="J23" i="5"/>
  <c r="B16" i="6" l="1"/>
  <c r="L16" i="6" s="1"/>
  <c r="O1" i="3" l="1"/>
  <c r="P8" i="3"/>
  <c r="P9" i="3" s="1"/>
  <c r="O14" i="3"/>
  <c r="O15" i="3"/>
  <c r="C16" i="3"/>
  <c r="O16" i="3"/>
  <c r="C18" i="3"/>
  <c r="O18" i="3"/>
  <c r="O19" i="3"/>
  <c r="C20" i="3"/>
  <c r="C21" i="3"/>
  <c r="C22" i="3"/>
  <c r="L32" i="3"/>
  <c r="N37" i="3"/>
  <c r="O37" i="3"/>
  <c r="O39" i="3"/>
  <c r="D41" i="3"/>
  <c r="F41" i="3"/>
  <c r="C46" i="3"/>
  <c r="D46" i="3"/>
  <c r="E46" i="3"/>
  <c r="F46" i="3"/>
  <c r="C47" i="3"/>
  <c r="D47" i="3"/>
  <c r="E47" i="3"/>
  <c r="F47" i="3"/>
  <c r="C48" i="3"/>
  <c r="E48" i="3" s="1"/>
  <c r="F48" i="3" s="1"/>
  <c r="D48" i="3"/>
  <c r="C49" i="3"/>
  <c r="D49" i="3"/>
  <c r="E49" i="3"/>
  <c r="F49" i="3"/>
  <c r="C50" i="3"/>
  <c r="D50" i="3"/>
  <c r="E50" i="3"/>
  <c r="F50" i="3"/>
  <c r="C51" i="3"/>
  <c r="E51" i="3" s="1"/>
  <c r="F51" i="3" s="1"/>
  <c r="D51" i="3"/>
  <c r="C52" i="3"/>
  <c r="D52" i="3"/>
  <c r="E52" i="3"/>
  <c r="F52" i="3"/>
  <c r="C53" i="3"/>
  <c r="D53" i="3"/>
  <c r="E53" i="3"/>
  <c r="F53" i="3"/>
  <c r="C54" i="3"/>
  <c r="E54" i="3" s="1"/>
  <c r="F54" i="3" s="1"/>
  <c r="D54" i="3"/>
  <c r="C55" i="3"/>
  <c r="D55" i="3"/>
  <c r="E55" i="3"/>
  <c r="F55" i="3"/>
  <c r="C56" i="3"/>
  <c r="D56" i="3"/>
  <c r="E56" i="3"/>
  <c r="F56" i="3"/>
  <c r="C57" i="3"/>
  <c r="E57" i="3" s="1"/>
  <c r="F57" i="3" s="1"/>
  <c r="D57" i="3"/>
  <c r="O47" i="2"/>
  <c r="L46" i="2"/>
  <c r="L48" i="2" s="1"/>
  <c r="L49" i="2" s="1"/>
  <c r="L50" i="2" s="1"/>
  <c r="F46" i="2"/>
  <c r="F48" i="2" s="1"/>
  <c r="F49" i="2" s="1"/>
  <c r="F50" i="2" s="1"/>
  <c r="O44" i="2"/>
  <c r="N44" i="2"/>
  <c r="N46" i="2" s="1"/>
  <c r="N48" i="2" s="1"/>
  <c r="N49" i="2" s="1"/>
  <c r="N50" i="2" s="1"/>
  <c r="M44" i="2"/>
  <c r="M46" i="2" s="1"/>
  <c r="M48" i="2" s="1"/>
  <c r="M49" i="2" s="1"/>
  <c r="M50" i="2" s="1"/>
  <c r="L44" i="2"/>
  <c r="K44" i="2"/>
  <c r="K46" i="2" s="1"/>
  <c r="K48" i="2" s="1"/>
  <c r="K49" i="2" s="1"/>
  <c r="K50" i="2" s="1"/>
  <c r="J44" i="2"/>
  <c r="J46" i="2" s="1"/>
  <c r="J48" i="2" s="1"/>
  <c r="J49" i="2" s="1"/>
  <c r="J50" i="2" s="1"/>
  <c r="I44" i="2"/>
  <c r="I46" i="2" s="1"/>
  <c r="I48" i="2" s="1"/>
  <c r="I49" i="2" s="1"/>
  <c r="I50" i="2" s="1"/>
  <c r="H44" i="2"/>
  <c r="H46" i="2" s="1"/>
  <c r="H48" i="2" s="1"/>
  <c r="H49" i="2" s="1"/>
  <c r="H50" i="2" s="1"/>
  <c r="G44" i="2"/>
  <c r="G46" i="2" s="1"/>
  <c r="G48" i="2" s="1"/>
  <c r="G49" i="2" s="1"/>
  <c r="G50" i="2" s="1"/>
  <c r="F44" i="2"/>
  <c r="E44" i="2"/>
  <c r="E46" i="2" s="1"/>
  <c r="E48" i="2" s="1"/>
  <c r="E49" i="2" s="1"/>
  <c r="E50" i="2" s="1"/>
  <c r="D44" i="2"/>
  <c r="D46" i="2" s="1"/>
  <c r="D48" i="2" s="1"/>
  <c r="D49" i="2" s="1"/>
  <c r="D50" i="2" s="1"/>
  <c r="C44" i="2"/>
  <c r="C46" i="2" s="1"/>
  <c r="C48" i="2" s="1"/>
  <c r="C49" i="2" s="1"/>
  <c r="C50" i="2" s="1"/>
  <c r="O43" i="2"/>
  <c r="O42" i="2"/>
  <c r="O46" i="2" s="1"/>
  <c r="P36" i="2"/>
  <c r="P37" i="2" s="1"/>
  <c r="O29" i="2"/>
  <c r="N20" i="2"/>
  <c r="N21" i="2" s="1"/>
  <c r="N22" i="2" s="1"/>
  <c r="I20" i="2"/>
  <c r="I21" i="2" s="1"/>
  <c r="I22" i="2" s="1"/>
  <c r="H20" i="2"/>
  <c r="H21" i="2" s="1"/>
  <c r="H22" i="2" s="1"/>
  <c r="O19" i="2"/>
  <c r="N18" i="2"/>
  <c r="M18" i="2"/>
  <c r="M20" i="2" s="1"/>
  <c r="M21" i="2" s="1"/>
  <c r="M22" i="2" s="1"/>
  <c r="L18" i="2"/>
  <c r="L20" i="2" s="1"/>
  <c r="L21" i="2" s="1"/>
  <c r="L22" i="2" s="1"/>
  <c r="K18" i="2"/>
  <c r="K20" i="2" s="1"/>
  <c r="K21" i="2" s="1"/>
  <c r="K22" i="2" s="1"/>
  <c r="J18" i="2"/>
  <c r="J20" i="2" s="1"/>
  <c r="J21" i="2" s="1"/>
  <c r="J22" i="2" s="1"/>
  <c r="I18" i="2"/>
  <c r="H18" i="2"/>
  <c r="G18" i="2"/>
  <c r="G20" i="2" s="1"/>
  <c r="G21" i="2" s="1"/>
  <c r="G22" i="2" s="1"/>
  <c r="F18" i="2"/>
  <c r="F20" i="2" s="1"/>
  <c r="F21" i="2" s="1"/>
  <c r="F22" i="2" s="1"/>
  <c r="E18" i="2"/>
  <c r="E20" i="2" s="1"/>
  <c r="E21" i="2" s="1"/>
  <c r="E22" i="2" s="1"/>
  <c r="D18" i="2"/>
  <c r="D20" i="2" s="1"/>
  <c r="D21" i="2" s="1"/>
  <c r="D22" i="2" s="1"/>
  <c r="O16" i="2"/>
  <c r="C16" i="2"/>
  <c r="C18" i="2" s="1"/>
  <c r="C20" i="2" s="1"/>
  <c r="C21" i="2" s="1"/>
  <c r="C22" i="2" s="1"/>
  <c r="O15" i="2"/>
  <c r="O14" i="2"/>
  <c r="O18" i="2" s="1"/>
  <c r="P8" i="2"/>
  <c r="P9" i="2" s="1"/>
  <c r="O1" i="2"/>
  <c r="K16" i="3" l="1"/>
  <c r="K18" i="3" s="1"/>
  <c r="K20" i="3" s="1"/>
  <c r="K21" i="3" s="1"/>
  <c r="K22" i="3" s="1"/>
  <c r="M16" i="3"/>
  <c r="M18" i="3" s="1"/>
  <c r="M20" i="3" s="1"/>
  <c r="M21" i="3" s="1"/>
  <c r="M22" i="3" s="1"/>
  <c r="N16" i="3"/>
  <c r="N18" i="3" s="1"/>
  <c r="N20" i="3" s="1"/>
  <c r="N21" i="3" s="1"/>
  <c r="N22" i="3" s="1"/>
  <c r="F16" i="3"/>
  <c r="F18" i="3" s="1"/>
  <c r="F20" i="3" s="1"/>
  <c r="F21" i="3" s="1"/>
  <c r="F22" i="3" s="1"/>
  <c r="G16" i="3"/>
  <c r="G18" i="3" s="1"/>
  <c r="G20" i="3" s="1"/>
  <c r="G21" i="3" s="1"/>
  <c r="G22" i="3" s="1"/>
  <c r="L16" i="3"/>
  <c r="L18" i="3" s="1"/>
  <c r="L20" i="3" s="1"/>
  <c r="L21" i="3" s="1"/>
  <c r="L22" i="3" s="1"/>
  <c r="D16" i="3"/>
  <c r="D18" i="3" s="1"/>
  <c r="D20" i="3" s="1"/>
  <c r="D21" i="3" s="1"/>
  <c r="D22" i="3" s="1"/>
  <c r="O22" i="3" s="1"/>
  <c r="D10" i="3" s="1"/>
  <c r="E16" i="3"/>
  <c r="E18" i="3" s="1"/>
  <c r="E20" i="3" s="1"/>
  <c r="E21" i="3" s="1"/>
  <c r="E22" i="3" s="1"/>
  <c r="H16" i="3"/>
  <c r="H18" i="3" s="1"/>
  <c r="H20" i="3" s="1"/>
  <c r="H21" i="3" s="1"/>
  <c r="H22" i="3" s="1"/>
  <c r="I16" i="3"/>
  <c r="I18" i="3" s="1"/>
  <c r="I20" i="3" s="1"/>
  <c r="I21" i="3" s="1"/>
  <c r="I22" i="3" s="1"/>
  <c r="J16" i="3"/>
  <c r="J18" i="3" s="1"/>
  <c r="J20" i="3" s="1"/>
  <c r="J21" i="3" s="1"/>
  <c r="J22" i="3" s="1"/>
  <c r="O50" i="2"/>
  <c r="D38" i="2" s="1"/>
  <c r="O22" i="2"/>
  <c r="D10" i="2" s="1"/>
  <c r="E53" i="1" l="1"/>
  <c r="F53" i="1" s="1"/>
  <c r="D53" i="1"/>
  <c r="C53" i="1"/>
  <c r="D52" i="1"/>
  <c r="C52" i="1"/>
  <c r="E52" i="1" s="1"/>
  <c r="F52" i="1" s="1"/>
  <c r="D51" i="1"/>
  <c r="C51" i="1"/>
  <c r="E51" i="1" s="1"/>
  <c r="F51" i="1" s="1"/>
  <c r="E50" i="1"/>
  <c r="F50" i="1" s="1"/>
  <c r="D50" i="1"/>
  <c r="C50" i="1"/>
  <c r="D49" i="1"/>
  <c r="C49" i="1"/>
  <c r="E49" i="1" s="1"/>
  <c r="F49" i="1" s="1"/>
  <c r="D48" i="1"/>
  <c r="C48" i="1"/>
  <c r="E48" i="1" s="1"/>
  <c r="F48" i="1" s="1"/>
  <c r="E47" i="1"/>
  <c r="F47" i="1" s="1"/>
  <c r="D47" i="1"/>
  <c r="C47" i="1"/>
  <c r="D46" i="1"/>
  <c r="C46" i="1"/>
  <c r="E46" i="1" s="1"/>
  <c r="F46" i="1" s="1"/>
  <c r="D45" i="1"/>
  <c r="C45" i="1"/>
  <c r="E45" i="1" s="1"/>
  <c r="F45" i="1" s="1"/>
  <c r="E44" i="1"/>
  <c r="F44" i="1" s="1"/>
  <c r="D44" i="1"/>
  <c r="C44" i="1"/>
  <c r="D43" i="1"/>
  <c r="C43" i="1"/>
  <c r="E43" i="1" s="1"/>
  <c r="F43" i="1" s="1"/>
  <c r="D42" i="1"/>
  <c r="C42" i="1"/>
  <c r="E42" i="1" s="1"/>
  <c r="F42" i="1" s="1"/>
  <c r="D37" i="1"/>
  <c r="F37" i="1" s="1"/>
  <c r="F35" i="1"/>
  <c r="O33" i="1"/>
  <c r="N33" i="1"/>
  <c r="L28" i="1"/>
  <c r="O19" i="1"/>
  <c r="I18" i="1"/>
  <c r="I20" i="1" s="1"/>
  <c r="I21" i="1" s="1"/>
  <c r="I22" i="1" s="1"/>
  <c r="O16" i="1"/>
  <c r="H18" i="1"/>
  <c r="H20" i="1" s="1"/>
  <c r="H21" i="1" s="1"/>
  <c r="H22" i="1" s="1"/>
  <c r="G18" i="1"/>
  <c r="G20" i="1" s="1"/>
  <c r="G21" i="1" s="1"/>
  <c r="G22" i="1" s="1"/>
  <c r="F18" i="1"/>
  <c r="F20" i="1" s="1"/>
  <c r="F21" i="1" s="1"/>
  <c r="F22" i="1" s="1"/>
  <c r="E18" i="1"/>
  <c r="E20" i="1" s="1"/>
  <c r="E21" i="1" s="1"/>
  <c r="E22" i="1" s="1"/>
  <c r="D18" i="1"/>
  <c r="D20" i="1" s="1"/>
  <c r="D21" i="1" s="1"/>
  <c r="D22" i="1" s="1"/>
  <c r="C18" i="1"/>
  <c r="C20" i="1" s="1"/>
  <c r="C21" i="1" s="1"/>
  <c r="O15" i="1"/>
  <c r="O14" i="1"/>
  <c r="P8" i="1"/>
  <c r="P9" i="1" s="1"/>
  <c r="O1" i="1"/>
  <c r="N16" i="1" l="1"/>
  <c r="N18" i="1" s="1"/>
  <c r="N20" i="1" s="1"/>
  <c r="N21" i="1" s="1"/>
  <c r="N22" i="1" s="1"/>
  <c r="M16" i="1"/>
  <c r="M18" i="1" s="1"/>
  <c r="M20" i="1" s="1"/>
  <c r="M21" i="1" s="1"/>
  <c r="M22" i="1" s="1"/>
  <c r="J16" i="1"/>
  <c r="J18" i="1" s="1"/>
  <c r="J20" i="1" s="1"/>
  <c r="J21" i="1" s="1"/>
  <c r="J22" i="1" s="1"/>
  <c r="L16" i="1"/>
  <c r="L18" i="1" s="1"/>
  <c r="L20" i="1" s="1"/>
  <c r="L21" i="1" s="1"/>
  <c r="L22" i="1" s="1"/>
  <c r="K16" i="1"/>
  <c r="K18" i="1" s="1"/>
  <c r="K20" i="1" s="1"/>
  <c r="K21" i="1" s="1"/>
  <c r="K22" i="1" s="1"/>
  <c r="O18" i="1"/>
  <c r="O22" i="1" l="1"/>
  <c r="D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sinzai203</author>
  </authors>
  <commentList>
    <comment ref="O3" authorId="0" shapeId="0" xr:uid="{BBADF850-A866-436B-96BF-3D6BCAA91742}">
      <text>
        <r>
          <rPr>
            <b/>
            <sz val="11"/>
            <color indexed="81"/>
            <rFont val="ＭＳ Ｐゴシック"/>
            <family val="3"/>
            <charset val="128"/>
          </rPr>
          <t>転居等による変更がある場合は、枝番〔-1、-2等〕を入力してください。</t>
        </r>
      </text>
    </comment>
    <comment ref="I4" authorId="1" shapeId="0" xr:uid="{5EBAAE63-2742-49B7-9587-A41D55FDACCD}">
      <text>
        <r>
          <rPr>
            <sz val="9"/>
            <color indexed="81"/>
            <rFont val="MS P ゴシック"/>
            <family val="3"/>
            <charset val="128"/>
          </rPr>
          <t>ドロップダウンリストあり</t>
        </r>
      </text>
    </comment>
    <comment ref="P8" authorId="1" shapeId="0" xr:uid="{14CDF95F-F831-4B83-AB90-A9C159D10756}">
      <text>
        <r>
          <rPr>
            <b/>
            <sz val="9"/>
            <color indexed="81"/>
            <rFont val="MS P ゴシック"/>
            <family val="3"/>
            <charset val="128"/>
          </rPr>
          <t>関数あり</t>
        </r>
      </text>
    </comment>
    <comment ref="N16" authorId="1" shapeId="0" xr:uid="{17B6A4EF-ACED-43BD-B74F-BF3E484BBC57}">
      <text>
        <r>
          <rPr>
            <sz val="11"/>
            <color indexed="81"/>
            <rFont val="MS P ゴシック"/>
            <family val="3"/>
            <charset val="128"/>
          </rPr>
          <t>礼金・更新料の支払額＆助成期間を入力しても月々に反映されない場合は、財団までご連絡ください。</t>
        </r>
      </text>
    </comment>
    <comment ref="O22" authorId="0" shapeId="0" xr:uid="{8C649DFC-6302-4C39-BCD4-AF44D23BC053}">
      <text>
        <r>
          <rPr>
            <sz val="11"/>
            <color indexed="81"/>
            <rFont val="ＭＳ Ｐゴシック"/>
            <family val="3"/>
            <charset val="128"/>
          </rPr>
          <t>黄色の網掛け部分は直接入力不可です。</t>
        </r>
      </text>
    </comment>
    <comment ref="A36" authorId="0" shapeId="0" xr:uid="{AA0B8423-DACD-41AC-9987-684EB9E32856}">
      <text>
        <r>
          <rPr>
            <b/>
            <sz val="10"/>
            <color indexed="81"/>
            <rFont val="ＭＳ Ｐゴシック"/>
            <family val="3"/>
            <charset val="128"/>
          </rPr>
          <t>支払年月日欄には、依頼日ではなく、</t>
        </r>
        <r>
          <rPr>
            <b/>
            <u/>
            <sz val="10"/>
            <color indexed="81"/>
            <rFont val="ＭＳ Ｐゴシック"/>
            <family val="3"/>
            <charset val="128"/>
          </rPr>
          <t>実支払日</t>
        </r>
        <r>
          <rPr>
            <b/>
            <sz val="10"/>
            <color indexed="81"/>
            <rFont val="ＭＳ Ｐゴシック"/>
            <family val="3"/>
            <charset val="128"/>
          </rPr>
          <t>を入力してください。</t>
        </r>
        <r>
          <rPr>
            <b/>
            <u/>
            <sz val="9"/>
            <color indexed="81"/>
            <rFont val="ＭＳ Ｐゴシック"/>
            <family val="3"/>
            <charset val="128"/>
          </rPr>
          <t xml:space="preserve">
</t>
        </r>
        <r>
          <rPr>
            <sz val="9"/>
            <color indexed="81"/>
            <rFont val="ＭＳ Ｐゴシック"/>
            <family val="3"/>
            <charset val="128"/>
          </rPr>
          <t>西暦（年/月/日）で入力してください→和暦に変換されます（例：2025/6/25）
令和表記にならない場合は、和暦で入力してください。（例：R7.6.25)</t>
        </r>
      </text>
    </comment>
    <comment ref="G36" authorId="1" shapeId="0" xr:uid="{1123C7F2-75C7-4750-A7A1-8B2E324DEE4B}">
      <text>
        <r>
          <rPr>
            <b/>
            <sz val="11"/>
            <color indexed="81"/>
            <rFont val="MS P ゴシック"/>
            <family val="3"/>
            <charset val="128"/>
          </rPr>
          <t xml:space="preserve">経費支払書の振込金額を入力してください。
</t>
        </r>
        <r>
          <rPr>
            <sz val="10"/>
            <color indexed="81"/>
            <rFont val="MS P ゴシック"/>
            <family val="3"/>
            <charset val="128"/>
          </rPr>
          <t>（クリーム色のセルは入力不可です）</t>
        </r>
      </text>
    </comment>
    <comment ref="G40" authorId="1" shapeId="0" xr:uid="{A64DD3F5-FC59-4820-ACE1-99A616F264D7}">
      <text>
        <r>
          <rPr>
            <b/>
            <sz val="11"/>
            <color indexed="81"/>
            <rFont val="MS P ゴシック"/>
            <family val="3"/>
            <charset val="128"/>
          </rPr>
          <t xml:space="preserve">経費支払書の振込金額を入力してください。
</t>
        </r>
        <r>
          <rPr>
            <sz val="10"/>
            <color indexed="81"/>
            <rFont val="MS P ゴシック"/>
            <family val="3"/>
            <charset val="128"/>
          </rPr>
          <t>（クリーム色のセルは入力不可です）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D8243FCD-46AD-4447-857E-5D711F458371}">
      <text>
        <r>
          <rPr>
            <b/>
            <sz val="9"/>
            <color indexed="81"/>
            <rFont val="MS P ゴシック"/>
            <family val="3"/>
            <charset val="128"/>
          </rPr>
          <t>関数あり</t>
        </r>
      </text>
    </comment>
    <comment ref="P36" authorId="0" shapeId="0" xr:uid="{4BA1B320-B2F9-4038-A6AD-963F63326BB4}">
      <text>
        <r>
          <rPr>
            <b/>
            <sz val="9"/>
            <color indexed="81"/>
            <rFont val="MS P ゴシック"/>
            <family val="3"/>
            <charset val="128"/>
          </rPr>
          <t>関数あり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6A6DAAA3-814A-45A3-BD33-ABDEDE68CB6B}">
      <text>
        <r>
          <rPr>
            <b/>
            <sz val="9"/>
            <color indexed="81"/>
            <rFont val="MS P ゴシック"/>
            <family val="3"/>
            <charset val="128"/>
          </rPr>
          <t>関数あり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A8" authorId="0" shapeId="0" xr:uid="{3579F102-98E8-4C50-B81F-0A76ADD13C24}">
      <text>
        <r>
          <rPr>
            <sz val="8"/>
            <color indexed="81"/>
            <rFont val="MS P ゴシック"/>
            <family val="3"/>
            <charset val="128"/>
          </rPr>
          <t>ドロップダウンリストより選択してください。</t>
        </r>
      </text>
    </comment>
    <comment ref="A14" authorId="0" shapeId="0" xr:uid="{700891C8-F83E-4485-AE69-91520B7A7011}">
      <text>
        <r>
          <rPr>
            <sz val="8"/>
            <color indexed="81"/>
            <rFont val="MS P ゴシック"/>
            <family val="3"/>
            <charset val="128"/>
          </rPr>
          <t>西暦で2025/4/15のようにｽﾗｯｼｭ(/)を使用して記入してください。</t>
        </r>
      </text>
    </comment>
  </commentList>
</comments>
</file>

<file path=xl/sharedStrings.xml><?xml version="1.0" encoding="utf-8"?>
<sst xmlns="http://schemas.openxmlformats.org/spreadsheetml/2006/main" count="347" uniqueCount="170">
  <si>
    <t>公益財団法人東京都福祉保健財団 理事長 殿</t>
    <rPh sb="0" eb="6">
      <t>コウザイ</t>
    </rPh>
    <rPh sb="6" eb="15">
      <t>トウキョウトフクシホケンザイダン</t>
    </rPh>
    <rPh sb="16" eb="19">
      <t>リジチョウ</t>
    </rPh>
    <rPh sb="20" eb="21">
      <t>ドノ</t>
    </rPh>
    <phoneticPr fontId="2"/>
  </si>
  <si>
    <t>宿舎番号</t>
    <rPh sb="0" eb="2">
      <t>シュクシャ</t>
    </rPh>
    <rPh sb="2" eb="4">
      <t>バンゴウ</t>
    </rPh>
    <phoneticPr fontId="2"/>
  </si>
  <si>
    <t>枝番号</t>
    <rPh sb="0" eb="1">
      <t>エダ</t>
    </rPh>
    <rPh sb="1" eb="2">
      <t>バン</t>
    </rPh>
    <rPh sb="2" eb="3">
      <t>ゴウ</t>
    </rPh>
    <phoneticPr fontId="2"/>
  </si>
  <si>
    <t>令和７年度 東京都障害福祉サービス等職員宿舎借り上げ支援事業　　</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phoneticPr fontId="2"/>
  </si>
  <si>
    <t>事業所名</t>
    <rPh sb="0" eb="3">
      <t>ジギョウショ</t>
    </rPh>
    <rPh sb="3" eb="4">
      <t>メイ</t>
    </rPh>
    <phoneticPr fontId="2"/>
  </si>
  <si>
    <t>入居者氏名</t>
    <rPh sb="0" eb="3">
      <t>ニュウキョシャ</t>
    </rPh>
    <rPh sb="3" eb="5">
      <t>シメイ</t>
    </rPh>
    <phoneticPr fontId="2"/>
  </si>
  <si>
    <t>＊同一宿舎に対象者が複数居住している場合は、下欄
  または備考欄に氏名と助成期間を記入してください。</t>
    <rPh sb="1" eb="3">
      <t>ドウイツ</t>
    </rPh>
    <rPh sb="3" eb="5">
      <t>シュクシャ</t>
    </rPh>
    <rPh sb="6" eb="9">
      <t>タイショウシャ</t>
    </rPh>
    <rPh sb="10" eb="12">
      <t>フクスウ</t>
    </rPh>
    <rPh sb="12" eb="14">
      <t>キョジュウ</t>
    </rPh>
    <rPh sb="18" eb="20">
      <t>バアイ</t>
    </rPh>
    <rPh sb="22" eb="24">
      <t>カラン</t>
    </rPh>
    <rPh sb="30" eb="32">
      <t>ビコウ</t>
    </rPh>
    <rPh sb="32" eb="33">
      <t>ラン</t>
    </rPh>
    <rPh sb="34" eb="36">
      <t>シメイ</t>
    </rPh>
    <rPh sb="37" eb="39">
      <t>ジョセイ</t>
    </rPh>
    <rPh sb="39" eb="41">
      <t>キカン</t>
    </rPh>
    <rPh sb="42" eb="44">
      <t>キニュウ</t>
    </rPh>
    <phoneticPr fontId="2"/>
  </si>
  <si>
    <t>助成期間</t>
    <rPh sb="0" eb="2">
      <t>ジョセイ</t>
    </rPh>
    <rPh sb="2" eb="4">
      <t>キカン</t>
    </rPh>
    <phoneticPr fontId="2"/>
  </si>
  <si>
    <t>開始日</t>
    <rPh sb="0" eb="3">
      <t>カイシビ</t>
    </rPh>
    <phoneticPr fontId="2"/>
  </si>
  <si>
    <t>令和　年　月　日</t>
    <rPh sb="0" eb="2">
      <t>レイワ</t>
    </rPh>
    <rPh sb="3" eb="4">
      <t>ネン</t>
    </rPh>
    <rPh sb="5" eb="6">
      <t>ガツ</t>
    </rPh>
    <rPh sb="7" eb="8">
      <t>ニチ</t>
    </rPh>
    <phoneticPr fontId="2"/>
  </si>
  <si>
    <t>終了日</t>
    <rPh sb="0" eb="3">
      <t>シュウリョウビ</t>
    </rPh>
    <phoneticPr fontId="2"/>
  </si>
  <si>
    <t>1  助成対象額</t>
    <rPh sb="3" eb="5">
      <t>ジョセイ</t>
    </rPh>
    <rPh sb="5" eb="7">
      <t>タイショウ</t>
    </rPh>
    <rPh sb="7" eb="8">
      <t>ガク</t>
    </rPh>
    <phoneticPr fontId="2"/>
  </si>
  <si>
    <t>金</t>
    <rPh sb="0" eb="1">
      <t>キン</t>
    </rPh>
    <phoneticPr fontId="2"/>
  </si>
  <si>
    <t>円</t>
    <rPh sb="0" eb="1">
      <t>エン</t>
    </rPh>
    <phoneticPr fontId="2"/>
  </si>
  <si>
    <t>2  内訳</t>
    <rPh sb="3" eb="5">
      <t>ウチワケ</t>
    </rPh>
    <phoneticPr fontId="2"/>
  </si>
  <si>
    <t>種別</t>
    <rPh sb="0" eb="2">
      <t>シュベツ</t>
    </rPh>
    <phoneticPr fontId="2"/>
  </si>
  <si>
    <t>4月分</t>
    <rPh sb="1" eb="2">
      <t>ガツ</t>
    </rPh>
    <rPh sb="2" eb="3">
      <t>ブン</t>
    </rPh>
    <phoneticPr fontId="2"/>
  </si>
  <si>
    <t>5月分</t>
    <rPh sb="1" eb="2">
      <t>ガツ</t>
    </rPh>
    <rPh sb="2" eb="3">
      <t>ブン</t>
    </rPh>
    <phoneticPr fontId="2"/>
  </si>
  <si>
    <t>6月分</t>
    <rPh sb="1" eb="2">
      <t>ガツ</t>
    </rPh>
    <rPh sb="2" eb="3">
      <t>ブン</t>
    </rPh>
    <phoneticPr fontId="2"/>
  </si>
  <si>
    <t>7月分</t>
    <rPh sb="1" eb="2">
      <t>ガツ</t>
    </rPh>
    <rPh sb="2" eb="3">
      <t>ブン</t>
    </rPh>
    <phoneticPr fontId="2"/>
  </si>
  <si>
    <t>8月分</t>
    <rPh sb="2" eb="3">
      <t>ブン</t>
    </rPh>
    <phoneticPr fontId="2"/>
  </si>
  <si>
    <t>9月分</t>
    <rPh sb="2" eb="3">
      <t>ブン</t>
    </rPh>
    <phoneticPr fontId="2"/>
  </si>
  <si>
    <t>10月分</t>
    <rPh sb="3" eb="4">
      <t>ブン</t>
    </rPh>
    <phoneticPr fontId="2"/>
  </si>
  <si>
    <t>11月分</t>
    <rPh sb="3" eb="4">
      <t>ブン</t>
    </rPh>
    <phoneticPr fontId="2"/>
  </si>
  <si>
    <t>12月分</t>
    <rPh sb="3" eb="4">
      <t>ブン</t>
    </rPh>
    <phoneticPr fontId="2"/>
  </si>
  <si>
    <t>1月分</t>
    <rPh sb="1" eb="2">
      <t>ガツ</t>
    </rPh>
    <rPh sb="2" eb="3">
      <t>ブン</t>
    </rPh>
    <phoneticPr fontId="2"/>
  </si>
  <si>
    <t>2月分</t>
    <rPh sb="2" eb="3">
      <t>ブン</t>
    </rPh>
    <phoneticPr fontId="2"/>
  </si>
  <si>
    <t>3月分</t>
    <rPh sb="2" eb="3">
      <t>ブン</t>
    </rPh>
    <phoneticPr fontId="2"/>
  </si>
  <si>
    <t>合計  （円）</t>
    <rPh sb="0" eb="2">
      <t>ゴウケイ</t>
    </rPh>
    <rPh sb="5" eb="6">
      <t>エン</t>
    </rPh>
    <phoneticPr fontId="2"/>
  </si>
  <si>
    <t>賃借料</t>
    <rPh sb="0" eb="1">
      <t>チン</t>
    </rPh>
    <rPh sb="1" eb="2">
      <t>シャク</t>
    </rPh>
    <rPh sb="2" eb="3">
      <t>リョウ</t>
    </rPh>
    <phoneticPr fontId="2"/>
  </si>
  <si>
    <t>共益費（管理費）</t>
    <rPh sb="0" eb="3">
      <t>キョウエキヒ</t>
    </rPh>
    <rPh sb="4" eb="7">
      <t>カンリヒ</t>
    </rPh>
    <phoneticPr fontId="2"/>
  </si>
  <si>
    <t>礼金または更新料</t>
    <rPh sb="0" eb="2">
      <t>レイキン</t>
    </rPh>
    <rPh sb="5" eb="8">
      <t>コウシンリョウ</t>
    </rPh>
    <phoneticPr fontId="2"/>
  </si>
  <si>
    <t>支払額
（円）</t>
    <rPh sb="0" eb="1">
      <t>シ</t>
    </rPh>
    <rPh sb="1" eb="2">
      <t>バライ</t>
    </rPh>
    <rPh sb="2" eb="3">
      <t>ガク</t>
    </rPh>
    <rPh sb="5" eb="6">
      <t>エン</t>
    </rPh>
    <phoneticPr fontId="2"/>
  </si>
  <si>
    <t>－</t>
    <phoneticPr fontId="2"/>
  </si>
  <si>
    <t>助成対象額   ｄ×1/2
 （1,000円未満切捨）</t>
    <rPh sb="0" eb="2">
      <t>ジョセイ</t>
    </rPh>
    <rPh sb="2" eb="4">
      <t>タイショウ</t>
    </rPh>
    <rPh sb="4" eb="5">
      <t>ガク</t>
    </rPh>
    <rPh sb="21" eb="22">
      <t>エン</t>
    </rPh>
    <rPh sb="22" eb="24">
      <t>ミマン</t>
    </rPh>
    <rPh sb="24" eb="26">
      <t>キリス</t>
    </rPh>
    <phoneticPr fontId="2"/>
  </si>
  <si>
    <t>備考</t>
    <rPh sb="0" eb="2">
      <t>ビコウ</t>
    </rPh>
    <phoneticPr fontId="2"/>
  </si>
  <si>
    <t>※ この申請書は、宿舎一戸につき一枚作成してください。なお、宿舎・入居者に変更があった場合には、別葉（宿舎別）を作成してください。</t>
    <phoneticPr fontId="2"/>
  </si>
  <si>
    <t>〔障害・災害要件なし〕令和7年度</t>
    <rPh sb="1" eb="3">
      <t>ショウガイ</t>
    </rPh>
    <rPh sb="4" eb="8">
      <t>サイガイヨウケン</t>
    </rPh>
    <phoneticPr fontId="2"/>
  </si>
  <si>
    <t>ウ・別紙1</t>
    <phoneticPr fontId="2"/>
  </si>
  <si>
    <t>経費払込照合表</t>
    <rPh sb="0" eb="2">
      <t>ケイヒ</t>
    </rPh>
    <rPh sb="2" eb="4">
      <t>ハライコミ</t>
    </rPh>
    <rPh sb="4" eb="6">
      <t>ショウゴウ</t>
    </rPh>
    <rPh sb="6" eb="7">
      <t>ヒョウ</t>
    </rPh>
    <phoneticPr fontId="2"/>
  </si>
  <si>
    <t>事業所名 ：</t>
    <rPh sb="0" eb="4">
      <t>ジギョウショメイ</t>
    </rPh>
    <phoneticPr fontId="2"/>
  </si>
  <si>
    <t>経費の払込先</t>
    <rPh sb="0" eb="2">
      <t>ケイヒ</t>
    </rPh>
    <rPh sb="3" eb="5">
      <t>ハライコミ</t>
    </rPh>
    <rPh sb="5" eb="6">
      <t>サキ</t>
    </rPh>
    <phoneticPr fontId="2"/>
  </si>
  <si>
    <t>礼金／更新料</t>
    <rPh sb="0" eb="2">
      <t>レイキン</t>
    </rPh>
    <rPh sb="3" eb="6">
      <t>コウシンリョウ</t>
    </rPh>
    <phoneticPr fontId="2"/>
  </si>
  <si>
    <t>賃料 ・ 共益費（管理費）</t>
    <rPh sb="0" eb="2">
      <t>チンリョウ</t>
    </rPh>
    <rPh sb="5" eb="8">
      <t>キョウエキヒ</t>
    </rPh>
    <rPh sb="9" eb="12">
      <t>カンリヒ</t>
    </rPh>
    <phoneticPr fontId="2"/>
  </si>
  <si>
    <t>１．内訳〔礼金または更新料〕</t>
    <rPh sb="2" eb="4">
      <t>ウチワケ</t>
    </rPh>
    <rPh sb="5" eb="7">
      <t>レイキン</t>
    </rPh>
    <rPh sb="10" eb="13">
      <t>コウシンリョウ</t>
    </rPh>
    <phoneticPr fontId="2"/>
  </si>
  <si>
    <t>支払
年月日</t>
    <rPh sb="0" eb="2">
      <t>シハライ</t>
    </rPh>
    <phoneticPr fontId="2"/>
  </si>
  <si>
    <t>宿舎別様式上の記載額【A】</t>
    <rPh sb="0" eb="3">
      <t>シュクシャベツ</t>
    </rPh>
    <rPh sb="3" eb="6">
      <t>ヨウシキジョウ</t>
    </rPh>
    <rPh sb="7" eb="9">
      <t>キサイ</t>
    </rPh>
    <rPh sb="9" eb="10">
      <t>ガク</t>
    </rPh>
    <phoneticPr fontId="2"/>
  </si>
  <si>
    <t>助成対象外
経費
【B-A】</t>
    <rPh sb="0" eb="2">
      <t>ジョセイ</t>
    </rPh>
    <rPh sb="2" eb="4">
      <t>タイショウ</t>
    </rPh>
    <rPh sb="4" eb="5">
      <t>ガイ</t>
    </rPh>
    <rPh sb="6" eb="8">
      <t>ケイヒ</t>
    </rPh>
    <phoneticPr fontId="2"/>
  </si>
  <si>
    <t>支払額
合計
【B】</t>
    <rPh sb="0" eb="2">
      <t>シハライ</t>
    </rPh>
    <rPh sb="2" eb="3">
      <t>ガク</t>
    </rPh>
    <rPh sb="4" eb="6">
      <t>ゴウケイ</t>
    </rPh>
    <phoneticPr fontId="2"/>
  </si>
  <si>
    <t>備考
（助成対象外経費の内訳等）</t>
    <rPh sb="0" eb="2">
      <t>ビコウ</t>
    </rPh>
    <rPh sb="4" eb="6">
      <t>ジョセイ</t>
    </rPh>
    <rPh sb="6" eb="8">
      <t>タイショウ</t>
    </rPh>
    <rPh sb="8" eb="9">
      <t>ガイ</t>
    </rPh>
    <rPh sb="9" eb="11">
      <t>ケイヒ</t>
    </rPh>
    <rPh sb="12" eb="14">
      <t>ウチワケ</t>
    </rPh>
    <rPh sb="14" eb="15">
      <t>トウ</t>
    </rPh>
    <phoneticPr fontId="2"/>
  </si>
  <si>
    <t>礼　金  ／ 更新料</t>
    <rPh sb="0" eb="1">
      <t>レイ</t>
    </rPh>
    <rPh sb="2" eb="3">
      <t>キン</t>
    </rPh>
    <rPh sb="7" eb="10">
      <t>コウシンリョウ</t>
    </rPh>
    <phoneticPr fontId="2"/>
  </si>
  <si>
    <t>２．内訳〔賃料及び共益費〕</t>
    <rPh sb="2" eb="4">
      <t>ウチワケ</t>
    </rPh>
    <rPh sb="5" eb="7">
      <t>チンリョウ</t>
    </rPh>
    <rPh sb="7" eb="8">
      <t>オヨ</t>
    </rPh>
    <rPh sb="9" eb="12">
      <t>キョウエキヒ</t>
    </rPh>
    <phoneticPr fontId="2"/>
  </si>
  <si>
    <t>対象月</t>
    <rPh sb="0" eb="2">
      <t>タイショウ</t>
    </rPh>
    <phoneticPr fontId="2"/>
  </si>
  <si>
    <t>宿舎別様式上の記載額</t>
    <rPh sb="0" eb="3">
      <t>シュクシャベツ</t>
    </rPh>
    <rPh sb="3" eb="6">
      <t>ヨウシキジョウ</t>
    </rPh>
    <rPh sb="7" eb="9">
      <t>キサイ</t>
    </rPh>
    <rPh sb="9" eb="10">
      <t>ガク</t>
    </rPh>
    <phoneticPr fontId="2"/>
  </si>
  <si>
    <t>計
【A】</t>
    <rPh sb="0" eb="1">
      <t>ケイ</t>
    </rPh>
    <phoneticPr fontId="2"/>
  </si>
  <si>
    <t>賃料</t>
    <rPh sb="0" eb="2">
      <t>チンリョウ</t>
    </rPh>
    <phoneticPr fontId="2"/>
  </si>
  <si>
    <t>共益費
（管理費）</t>
    <rPh sb="0" eb="3">
      <t>キョウエキヒ</t>
    </rPh>
    <rPh sb="5" eb="8">
      <t>カンリヒ</t>
    </rPh>
    <phoneticPr fontId="2"/>
  </si>
  <si>
    <t>※経費支払書を添付して提出してください。</t>
    <rPh sb="1" eb="3">
      <t>ケイヒ</t>
    </rPh>
    <rPh sb="3" eb="5">
      <t>シハライ</t>
    </rPh>
    <rPh sb="5" eb="6">
      <t>ショ</t>
    </rPh>
    <rPh sb="7" eb="9">
      <t>テンプ</t>
    </rPh>
    <rPh sb="11" eb="13">
      <t>テイシュツ</t>
    </rPh>
    <phoneticPr fontId="2"/>
  </si>
  <si>
    <t>【注意事項】　①</t>
    <rPh sb="1" eb="5">
      <t>チュウイジコウ</t>
    </rPh>
    <phoneticPr fontId="2"/>
  </si>
  <si>
    <t>②</t>
    <phoneticPr fontId="2"/>
  </si>
  <si>
    <t>年度の途中で賃料の払込先や支払方法を変更した場合は、変更したことが分かる書類（振込先変更に係る通知文や口座振替依頼書等）を
経費支払書と共に提出してください。</t>
    <rPh sb="0" eb="2">
      <t>ネンド</t>
    </rPh>
    <rPh sb="3" eb="5">
      <t>トチュウ</t>
    </rPh>
    <rPh sb="6" eb="8">
      <t>チンリョウ</t>
    </rPh>
    <rPh sb="9" eb="12">
      <t>ハライコミサキ</t>
    </rPh>
    <rPh sb="13" eb="17">
      <t>シハライホウホウ</t>
    </rPh>
    <rPh sb="18" eb="20">
      <t>ヘンコウ</t>
    </rPh>
    <rPh sb="22" eb="24">
      <t>バアイ</t>
    </rPh>
    <rPh sb="26" eb="28">
      <t>ヘンコウ</t>
    </rPh>
    <rPh sb="33" eb="34">
      <t>ワ</t>
    </rPh>
    <rPh sb="36" eb="38">
      <t>ショルイ</t>
    </rPh>
    <rPh sb="39" eb="42">
      <t>フリコミサキ</t>
    </rPh>
    <rPh sb="42" eb="44">
      <t>ヘンコウ</t>
    </rPh>
    <rPh sb="45" eb="46">
      <t>カカ</t>
    </rPh>
    <rPh sb="47" eb="50">
      <t>ツウチブン</t>
    </rPh>
    <rPh sb="51" eb="57">
      <t>コウザフリカエイライ</t>
    </rPh>
    <rPh sb="57" eb="58">
      <t>ショ</t>
    </rPh>
    <rPh sb="58" eb="59">
      <t>ナド</t>
    </rPh>
    <rPh sb="62" eb="67">
      <t>ケイヒシハライショ</t>
    </rPh>
    <rPh sb="68" eb="69">
      <t>トモ</t>
    </rPh>
    <rPh sb="70" eb="72">
      <t>テイシュツ</t>
    </rPh>
    <phoneticPr fontId="2"/>
  </si>
  <si>
    <r>
      <t xml:space="preserve">宿舎住所
</t>
    </r>
    <r>
      <rPr>
        <sz val="9"/>
        <color theme="1"/>
        <rFont val="ＭＳ Ｐゴシック"/>
        <family val="3"/>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2"/>
  </si>
  <si>
    <r>
      <t>合計</t>
    </r>
    <r>
      <rPr>
        <b/>
        <sz val="10"/>
        <color theme="1"/>
        <rFont val="ＭＳ Ｐゴシック"/>
        <family val="3"/>
        <charset val="128"/>
      </rPr>
      <t xml:space="preserve"> [a]</t>
    </r>
    <rPh sb="0" eb="2">
      <t>ゴウケイ</t>
    </rPh>
    <phoneticPr fontId="2"/>
  </si>
  <si>
    <r>
      <t>入居者負担額</t>
    </r>
    <r>
      <rPr>
        <b/>
        <sz val="10"/>
        <color theme="1"/>
        <rFont val="ＭＳ Ｐゴシック"/>
        <family val="3"/>
        <charset val="128"/>
      </rPr>
      <t xml:space="preserve"> [b]</t>
    </r>
    <rPh sb="0" eb="3">
      <t>ニュウキョシャ</t>
    </rPh>
    <rPh sb="3" eb="5">
      <t>フタン</t>
    </rPh>
    <rPh sb="5" eb="6">
      <t>ガク</t>
    </rPh>
    <phoneticPr fontId="2"/>
  </si>
  <si>
    <r>
      <t>法人負担額</t>
    </r>
    <r>
      <rPr>
        <b/>
        <sz val="10"/>
        <color theme="1"/>
        <rFont val="ＭＳ Ｐゴシック"/>
        <family val="3"/>
        <charset val="128"/>
      </rPr>
      <t xml:space="preserve"> [c]</t>
    </r>
    <r>
      <rPr>
        <sz val="10"/>
        <color theme="1"/>
        <rFont val="ＭＳ Ｐゴシック"/>
        <family val="3"/>
        <charset val="128"/>
      </rPr>
      <t xml:space="preserve">
 （a-b）</t>
    </r>
    <rPh sb="0" eb="2">
      <t>ホウジン</t>
    </rPh>
    <rPh sb="2" eb="4">
      <t>フタン</t>
    </rPh>
    <rPh sb="4" eb="5">
      <t>ガク</t>
    </rPh>
    <phoneticPr fontId="2"/>
  </si>
  <si>
    <r>
      <t>選定額</t>
    </r>
    <r>
      <rPr>
        <b/>
        <sz val="10"/>
        <color theme="1"/>
        <rFont val="ＭＳ Ｐゴシック"/>
        <family val="3"/>
        <charset val="128"/>
      </rPr>
      <t xml:space="preserve"> [d]</t>
    </r>
    <r>
      <rPr>
        <sz val="10"/>
        <color theme="1"/>
        <rFont val="ＭＳ Ｐゴシック"/>
        <family val="3"/>
        <charset val="128"/>
      </rPr>
      <t xml:space="preserve">
（cと基準額82,000円とを
比較し少ない額）</t>
    </r>
    <rPh sb="0" eb="2">
      <t>センテイ</t>
    </rPh>
    <rPh sb="2" eb="3">
      <t>ガク</t>
    </rPh>
    <rPh sb="11" eb="13">
      <t>キジュン</t>
    </rPh>
    <rPh sb="13" eb="14">
      <t>ガク</t>
    </rPh>
    <rPh sb="20" eb="21">
      <t>エン</t>
    </rPh>
    <rPh sb="24" eb="26">
      <t>ヒカク</t>
    </rPh>
    <rPh sb="27" eb="28">
      <t>スク</t>
    </rPh>
    <rPh sb="30" eb="31">
      <t>ガク</t>
    </rPh>
    <phoneticPr fontId="2"/>
  </si>
  <si>
    <t>令和7年度東京都障害福祉サービス等職員宿舎借り上げ支援事業の経費につき、支払い状況は以下のとおりです。</t>
    <rPh sb="0" eb="2">
      <t>レイワ</t>
    </rPh>
    <rPh sb="3" eb="5">
      <t>ネンド</t>
    </rPh>
    <rPh sb="5" eb="8">
      <t>トウキョウト</t>
    </rPh>
    <rPh sb="8" eb="10">
      <t>ショウガイ</t>
    </rPh>
    <rPh sb="10" eb="12">
      <t>フクシ</t>
    </rPh>
    <rPh sb="16" eb="17">
      <t>トウ</t>
    </rPh>
    <rPh sb="17" eb="19">
      <t>ショクイン</t>
    </rPh>
    <rPh sb="19" eb="27">
      <t>シカ</t>
    </rPh>
    <rPh sb="27" eb="29">
      <t>ジギョウ</t>
    </rPh>
    <rPh sb="30" eb="32">
      <t>ケイヒ</t>
    </rPh>
    <rPh sb="36" eb="38">
      <t>シハラ</t>
    </rPh>
    <rPh sb="39" eb="41">
      <t>ジョウキョウ</t>
    </rPh>
    <rPh sb="42" eb="44">
      <t>イカ</t>
    </rPh>
    <phoneticPr fontId="2"/>
  </si>
  <si>
    <t>各申請時点における、支払い済の経費を入力してください。
（交付申請時：～10月末、実績報告時：本年度の対象経費全て）</t>
    <rPh sb="0" eb="5">
      <t>カクシンセイジテン</t>
    </rPh>
    <rPh sb="10" eb="12">
      <t>シハラ</t>
    </rPh>
    <rPh sb="13" eb="14">
      <t>スミ</t>
    </rPh>
    <rPh sb="15" eb="17">
      <t>ケイヒ</t>
    </rPh>
    <rPh sb="18" eb="20">
      <t>ニュウリョク</t>
    </rPh>
    <rPh sb="29" eb="31">
      <t>コウフ</t>
    </rPh>
    <rPh sb="31" eb="34">
      <t>シンセイジ</t>
    </rPh>
    <rPh sb="38" eb="39">
      <t>ガツ</t>
    </rPh>
    <rPh sb="41" eb="43">
      <t>ジッセキ</t>
    </rPh>
    <rPh sb="43" eb="45">
      <t>ホウコク</t>
    </rPh>
    <rPh sb="45" eb="46">
      <t>ジ</t>
    </rPh>
    <rPh sb="47" eb="50">
      <t>ホンネンド</t>
    </rPh>
    <rPh sb="51" eb="53">
      <t>タイショウ</t>
    </rPh>
    <rPh sb="53" eb="55">
      <t>ケイヒ</t>
    </rPh>
    <rPh sb="55" eb="56">
      <t>スベ</t>
    </rPh>
    <phoneticPr fontId="2"/>
  </si>
  <si>
    <r>
      <t>〔障害・災害要件なし〕令和</t>
    </r>
    <r>
      <rPr>
        <sz val="11"/>
        <color theme="1"/>
        <rFont val="游ゴシック"/>
        <family val="3"/>
        <charset val="128"/>
        <scheme val="minor"/>
      </rPr>
      <t>7</t>
    </r>
    <r>
      <rPr>
        <sz val="11"/>
        <color theme="1"/>
        <rFont val="游ゴシック"/>
        <family val="2"/>
        <charset val="128"/>
        <scheme val="minor"/>
      </rPr>
      <t>年度</t>
    </r>
    <rPh sb="1" eb="3">
      <t>ショウガイ</t>
    </rPh>
    <rPh sb="4" eb="8">
      <t>サイガイヨウケン</t>
    </rPh>
    <phoneticPr fontId="2"/>
  </si>
  <si>
    <t>交付申請書（宿舎別）</t>
  </si>
  <si>
    <t>障害者支援施設とうきょう園</t>
  </si>
  <si>
    <r>
      <t xml:space="preserve">宿舎住所
</t>
    </r>
    <r>
      <rPr>
        <sz val="9"/>
        <rFont val="ＭＳ Ｐゴシック"/>
        <family val="3"/>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2"/>
  </si>
  <si>
    <t>東京都中野区東中野○-◇-△ いろはレジデンス102号室</t>
    <phoneticPr fontId="2"/>
  </si>
  <si>
    <t>公益 太郎</t>
    <phoneticPr fontId="2"/>
  </si>
  <si>
    <r>
      <t>合計</t>
    </r>
    <r>
      <rPr>
        <b/>
        <sz val="10"/>
        <rFont val="ＭＳ Ｐゴシック"/>
        <family val="3"/>
        <charset val="128"/>
      </rPr>
      <t xml:space="preserve"> [a]</t>
    </r>
    <rPh sb="0" eb="2">
      <t>ゴウケイ</t>
    </rPh>
    <phoneticPr fontId="2"/>
  </si>
  <si>
    <r>
      <t>入居者負担額</t>
    </r>
    <r>
      <rPr>
        <b/>
        <sz val="10"/>
        <rFont val="ＭＳ Ｐゴシック"/>
        <family val="3"/>
        <charset val="128"/>
      </rPr>
      <t xml:space="preserve"> [b]</t>
    </r>
    <rPh sb="0" eb="3">
      <t>ニュウキョシャ</t>
    </rPh>
    <rPh sb="3" eb="5">
      <t>フタン</t>
    </rPh>
    <rPh sb="5" eb="6">
      <t>ガク</t>
    </rPh>
    <phoneticPr fontId="2"/>
  </si>
  <si>
    <r>
      <t>法人負担額</t>
    </r>
    <r>
      <rPr>
        <b/>
        <sz val="10"/>
        <rFont val="ＭＳ Ｐゴシック"/>
        <family val="3"/>
        <charset val="128"/>
      </rPr>
      <t xml:space="preserve"> [c]</t>
    </r>
    <r>
      <rPr>
        <sz val="10"/>
        <rFont val="ＭＳ Ｐゴシック"/>
        <family val="3"/>
        <charset val="128"/>
      </rPr>
      <t xml:space="preserve">
 （a-b）</t>
    </r>
    <rPh sb="0" eb="2">
      <t>ホウジン</t>
    </rPh>
    <rPh sb="2" eb="4">
      <t>フタン</t>
    </rPh>
    <rPh sb="4" eb="5">
      <t>ガク</t>
    </rPh>
    <phoneticPr fontId="2"/>
  </si>
  <si>
    <r>
      <t>選定額</t>
    </r>
    <r>
      <rPr>
        <b/>
        <sz val="10"/>
        <rFont val="ＭＳ Ｐゴシック"/>
        <family val="3"/>
        <charset val="128"/>
      </rPr>
      <t xml:space="preserve"> [d]</t>
    </r>
    <r>
      <rPr>
        <sz val="10"/>
        <rFont val="ＭＳ Ｐゴシック"/>
        <family val="3"/>
        <charset val="128"/>
      </rPr>
      <t xml:space="preserve">
（cと基準額82,000円とを
比較し少ない額）</t>
    </r>
    <rPh sb="0" eb="2">
      <t>センテイ</t>
    </rPh>
    <rPh sb="2" eb="3">
      <t>ガク</t>
    </rPh>
    <rPh sb="11" eb="13">
      <t>キジュン</t>
    </rPh>
    <rPh sb="13" eb="14">
      <t>ガク</t>
    </rPh>
    <rPh sb="20" eb="21">
      <t>エン</t>
    </rPh>
    <rPh sb="24" eb="26">
      <t>ヒカク</t>
    </rPh>
    <rPh sb="27" eb="28">
      <t>スク</t>
    </rPh>
    <rPh sb="30" eb="31">
      <t>ガク</t>
    </rPh>
    <phoneticPr fontId="2"/>
  </si>
  <si>
    <t>〔障害・災害要件なし〕令和7年度</t>
    <rPh sb="1" eb="3">
      <t>ショウガイ</t>
    </rPh>
    <rPh sb="4" eb="8">
      <t>サイガイヨウケン</t>
    </rPh>
    <phoneticPr fontId="52"/>
  </si>
  <si>
    <t>東京都中野区中野□ー▽ー〇</t>
    <phoneticPr fontId="2"/>
  </si>
  <si>
    <t>東　京子　他１名</t>
    <phoneticPr fontId="2"/>
  </si>
  <si>
    <t>千田　葉子
（助成期間）
開始日：令和7年４月１日
終了日：令和8年３月３１日</t>
    <phoneticPr fontId="2"/>
  </si>
  <si>
    <t>年度の途中で賃料の払込先や支払方法を変更した場合は、変更したことが分かる書類（振込先変更に係る通知文や口座振替依頼書等）を経費支払書と共に提出してください。</t>
    <rPh sb="0" eb="2">
      <t>ネンド</t>
    </rPh>
    <rPh sb="3" eb="5">
      <t>トチュウ</t>
    </rPh>
    <rPh sb="6" eb="8">
      <t>チンリョウ</t>
    </rPh>
    <rPh sb="9" eb="12">
      <t>ハライコミサキ</t>
    </rPh>
    <rPh sb="13" eb="17">
      <t>シハライホウホウ</t>
    </rPh>
    <rPh sb="18" eb="20">
      <t>ヘンコウ</t>
    </rPh>
    <rPh sb="22" eb="24">
      <t>バアイ</t>
    </rPh>
    <rPh sb="26" eb="28">
      <t>ヘンコウ</t>
    </rPh>
    <rPh sb="33" eb="34">
      <t>ワ</t>
    </rPh>
    <rPh sb="36" eb="38">
      <t>ショルイ</t>
    </rPh>
    <rPh sb="39" eb="42">
      <t>フリコミサキ</t>
    </rPh>
    <rPh sb="42" eb="44">
      <t>ヘンコウ</t>
    </rPh>
    <rPh sb="45" eb="46">
      <t>カカ</t>
    </rPh>
    <rPh sb="47" eb="50">
      <t>ツウチブン</t>
    </rPh>
    <rPh sb="51" eb="57">
      <t>コウザフリカエイライ</t>
    </rPh>
    <rPh sb="57" eb="58">
      <t>ショ</t>
    </rPh>
    <rPh sb="58" eb="59">
      <t>ナド</t>
    </rPh>
    <rPh sb="61" eb="66">
      <t>ケイヒシハライショ</t>
    </rPh>
    <rPh sb="67" eb="68">
      <t>トモ</t>
    </rPh>
    <rPh sb="69" eb="71">
      <t>テイシュツ</t>
    </rPh>
    <phoneticPr fontId="2"/>
  </si>
  <si>
    <t>各申請時点における、支払い済の経費を入力してください。
交付申請時：～10月末、実績報告時：本年度の対象経費全て）</t>
    <rPh sb="0" eb="5">
      <t>カクシンセイジテン</t>
    </rPh>
    <rPh sb="10" eb="12">
      <t>シハラ</t>
    </rPh>
    <rPh sb="13" eb="14">
      <t>スミ</t>
    </rPh>
    <rPh sb="15" eb="17">
      <t>ケイヒ</t>
    </rPh>
    <rPh sb="18" eb="20">
      <t>ニュウリョク</t>
    </rPh>
    <rPh sb="28" eb="30">
      <t>コウフ</t>
    </rPh>
    <rPh sb="30" eb="33">
      <t>シンセイジ</t>
    </rPh>
    <rPh sb="37" eb="38">
      <t>ガツ</t>
    </rPh>
    <rPh sb="40" eb="42">
      <t>ジッセキ</t>
    </rPh>
    <rPh sb="42" eb="44">
      <t>ホウコク</t>
    </rPh>
    <rPh sb="44" eb="45">
      <t>ジ</t>
    </rPh>
    <rPh sb="46" eb="47">
      <t>ホン</t>
    </rPh>
    <rPh sb="47" eb="49">
      <t>ネンド</t>
    </rPh>
    <rPh sb="50" eb="52">
      <t>タイショウ</t>
    </rPh>
    <rPh sb="52" eb="54">
      <t>ケイヒ</t>
    </rPh>
    <rPh sb="54" eb="55">
      <t>スベ</t>
    </rPh>
    <phoneticPr fontId="2"/>
  </si>
  <si>
    <t>〃</t>
    <phoneticPr fontId="2"/>
  </si>
  <si>
    <t>24時間サポート：330円
口座引落手数料：330円</t>
    <rPh sb="14" eb="16">
      <t>コウザ</t>
    </rPh>
    <rPh sb="16" eb="18">
      <t>ヒキオトシ</t>
    </rPh>
    <rPh sb="18" eb="21">
      <t>テスウリョウ</t>
    </rPh>
    <rPh sb="25" eb="26">
      <t>エン</t>
    </rPh>
    <phoneticPr fontId="2"/>
  </si>
  <si>
    <t>24時間サポート：330円</t>
    <phoneticPr fontId="2"/>
  </si>
  <si>
    <t>対象外経費内訳は請求書のとおり</t>
    <phoneticPr fontId="2"/>
  </si>
  <si>
    <t>○○ﾌﾄﾞｳｻﾝ(ｶ　（5月分）
ｶ)××（6～7月分）、ﾁﾝﾘｮｳﾄｳ（8月分以降）</t>
    <rPh sb="26" eb="27">
      <t>ブン</t>
    </rPh>
    <rPh sb="38" eb="40">
      <t>ガツブン</t>
    </rPh>
    <rPh sb="40" eb="42">
      <t>イコウ</t>
    </rPh>
    <phoneticPr fontId="2"/>
  </si>
  <si>
    <t>○○ﾌﾄﾞｳｻﾝ(ｶ</t>
    <phoneticPr fontId="2"/>
  </si>
  <si>
    <t>令和７年度東京都障害福祉サービス等職員宿舎借り上げ支援事業の経費につき、支払い状況は以下のとおりです。</t>
    <rPh sb="0" eb="2">
      <t>レイワ</t>
    </rPh>
    <rPh sb="3" eb="5">
      <t>ネンド</t>
    </rPh>
    <rPh sb="5" eb="8">
      <t>トウキョウト</t>
    </rPh>
    <rPh sb="8" eb="10">
      <t>ショウガイ</t>
    </rPh>
    <rPh sb="10" eb="12">
      <t>フクシ</t>
    </rPh>
    <rPh sb="16" eb="17">
      <t>トウ</t>
    </rPh>
    <rPh sb="17" eb="19">
      <t>ショクイン</t>
    </rPh>
    <rPh sb="19" eb="27">
      <t>シカ</t>
    </rPh>
    <rPh sb="27" eb="29">
      <t>ジギョウ</t>
    </rPh>
    <rPh sb="30" eb="32">
      <t>ケイヒ</t>
    </rPh>
    <rPh sb="36" eb="38">
      <t>シハラ</t>
    </rPh>
    <rPh sb="39" eb="41">
      <t>ジョウキョウ</t>
    </rPh>
    <rPh sb="42" eb="44">
      <t>イカ</t>
    </rPh>
    <phoneticPr fontId="2"/>
  </si>
  <si>
    <t>事 業 所 名 ：</t>
    <rPh sb="0" eb="1">
      <t>コト</t>
    </rPh>
    <rPh sb="2" eb="3">
      <t>ゴウ</t>
    </rPh>
    <rPh sb="4" eb="5">
      <t>ショ</t>
    </rPh>
    <rPh sb="6" eb="7">
      <t>メイ</t>
    </rPh>
    <phoneticPr fontId="2"/>
  </si>
  <si>
    <t>ウ・別紙１</t>
    <rPh sb="2" eb="4">
      <t>ベッシ</t>
    </rPh>
    <phoneticPr fontId="2"/>
  </si>
  <si>
    <t>〔障害・福祉避難所〕令和6年度</t>
    <rPh sb="1" eb="3">
      <t>ショウガイ</t>
    </rPh>
    <phoneticPr fontId="2"/>
  </si>
  <si>
    <t>助成対象額   ｄ×7/8
 （1,000円未満切捨）</t>
    <rPh sb="0" eb="2">
      <t>ジョセイ</t>
    </rPh>
    <rPh sb="2" eb="4">
      <t>タイショウ</t>
    </rPh>
    <rPh sb="4" eb="5">
      <t>ガク</t>
    </rPh>
    <rPh sb="21" eb="22">
      <t>エン</t>
    </rPh>
    <rPh sb="22" eb="24">
      <t>ミマン</t>
    </rPh>
    <rPh sb="24" eb="26">
      <t>キリス</t>
    </rPh>
    <phoneticPr fontId="2"/>
  </si>
  <si>
    <t>　ｋｍ</t>
    <phoneticPr fontId="2"/>
  </si>
  <si>
    <t>福祉避難所から
宿舎までの距離</t>
    <rPh sb="0" eb="2">
      <t>フクシ</t>
    </rPh>
    <rPh sb="2" eb="5">
      <t>ヒナンジョ</t>
    </rPh>
    <rPh sb="8" eb="10">
      <t>シュクシャ</t>
    </rPh>
    <rPh sb="13" eb="15">
      <t>キョリ</t>
    </rPh>
    <phoneticPr fontId="2"/>
  </si>
  <si>
    <t>障害者支援施設とうきょう園</t>
    <phoneticPr fontId="2"/>
  </si>
  <si>
    <t>福祉避難所名</t>
    <rPh sb="0" eb="6">
      <t>フクシヒナンジョメイ</t>
    </rPh>
    <phoneticPr fontId="2"/>
  </si>
  <si>
    <t>事業計画書（宿舎別）</t>
  </si>
  <si>
    <t>令和６年度 東京都障害福祉サービス等職員宿舎借り上げ支援事業　　</t>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phoneticPr fontId="2"/>
  </si>
  <si>
    <t>　宿舎別に記入する様式については、年度途中に入居者が変更する場合や、
複数人で同居する場合等により記入方法が異なります。
　代表的な事例毎に記入例を作成しておりますので、交付申請時・実績報告時の時点を問わず、該当するものをご参照ください。</t>
    <rPh sb="1" eb="3">
      <t>シュクシャ</t>
    </rPh>
    <rPh sb="3" eb="4">
      <t>ベツ</t>
    </rPh>
    <rPh sb="5" eb="7">
      <t>キニュウ</t>
    </rPh>
    <rPh sb="9" eb="11">
      <t>ヨウシキ</t>
    </rPh>
    <rPh sb="17" eb="21">
      <t>ネンドトチュウ</t>
    </rPh>
    <rPh sb="22" eb="25">
      <t>ニュウキョシャ</t>
    </rPh>
    <rPh sb="26" eb="28">
      <t>ヘンコウ</t>
    </rPh>
    <rPh sb="30" eb="32">
      <t>バアイ</t>
    </rPh>
    <rPh sb="35" eb="38">
      <t>フクスウニン</t>
    </rPh>
    <phoneticPr fontId="2"/>
  </si>
  <si>
    <t>基本的なもの  ・・・・・・・・・・・・・・・・・・・・・・・・・・・・・・・・・・・・・・・</t>
    <rPh sb="0" eb="3">
      <t>キホンテキ</t>
    </rPh>
    <phoneticPr fontId="2"/>
  </si>
  <si>
    <t>６ｐ</t>
    <phoneticPr fontId="2"/>
  </si>
  <si>
    <t>（記入例③）</t>
    <phoneticPr fontId="2"/>
  </si>
  <si>
    <r>
      <t>（必ず</t>
    </r>
    <r>
      <rPr>
        <b/>
        <u/>
        <sz val="11"/>
        <color theme="1"/>
        <rFont val="游ゴシック"/>
        <family val="3"/>
        <charset val="128"/>
        <scheme val="minor"/>
      </rPr>
      <t>最初にこちらをご覧ください</t>
    </r>
    <r>
      <rPr>
        <b/>
        <sz val="11"/>
        <color theme="1"/>
        <rFont val="游ゴシック"/>
        <family val="3"/>
        <charset val="128"/>
        <scheme val="minor"/>
      </rPr>
      <t>）　（礼金、更新料の計上についても記載しています）</t>
    </r>
    <rPh sb="1" eb="2">
      <t>カナラ</t>
    </rPh>
    <rPh sb="3" eb="5">
      <t>サイショ</t>
    </rPh>
    <rPh sb="11" eb="12">
      <t>ラン</t>
    </rPh>
    <rPh sb="26" eb="28">
      <t>ケイジョウ</t>
    </rPh>
    <rPh sb="33" eb="35">
      <t>キサイ</t>
    </rPh>
    <phoneticPr fontId="2"/>
  </si>
  <si>
    <t>シェアハウスの場合  ・・・・・・・・・・・・・・・・・・・・・・・・・・・・・・・・・・</t>
    <rPh sb="7" eb="9">
      <t>バアイ</t>
    </rPh>
    <phoneticPr fontId="2"/>
  </si>
  <si>
    <t>（記入例④）</t>
    <phoneticPr fontId="2"/>
  </si>
  <si>
    <t>（複数人の職員で同居している場合）</t>
    <rPh sb="1" eb="4">
      <t>フクスウニン</t>
    </rPh>
    <rPh sb="5" eb="7">
      <t>ショクイン</t>
    </rPh>
    <rPh sb="8" eb="10">
      <t>ドウキョ</t>
    </rPh>
    <rPh sb="14" eb="16">
      <t>バアイ</t>
    </rPh>
    <phoneticPr fontId="2"/>
  </si>
  <si>
    <t>転居する場合  ・・・・・・・・・・・・・・・・・・・・・・・・・・・・・・・・・・・・・・・</t>
    <rPh sb="0" eb="2">
      <t>テンキョ</t>
    </rPh>
    <rPh sb="4" eb="6">
      <t>バアイ</t>
    </rPh>
    <phoneticPr fontId="2"/>
  </si>
  <si>
    <t>７ｐ</t>
    <phoneticPr fontId="2"/>
  </si>
  <si>
    <t>（記入例⑤）</t>
    <phoneticPr fontId="2"/>
  </si>
  <si>
    <t>（助成対象の入居者を変更せず、宿舎が変わった場合）</t>
    <rPh sb="1" eb="5">
      <t>ジョセイタイショウ</t>
    </rPh>
    <rPh sb="6" eb="9">
      <t>ニュウキョシャ</t>
    </rPh>
    <rPh sb="10" eb="12">
      <t>ヘンコウ</t>
    </rPh>
    <rPh sb="15" eb="17">
      <t>シュクシャ</t>
    </rPh>
    <rPh sb="18" eb="19">
      <t>カ</t>
    </rPh>
    <rPh sb="22" eb="24">
      <t>バアイ</t>
    </rPh>
    <phoneticPr fontId="2"/>
  </si>
  <si>
    <t>日割り計算   ・・・・・・・・・・・・・・・・・・・・・・・・・・・・・・・・・・・・・・・・・</t>
    <rPh sb="0" eb="2">
      <t>ヒワ</t>
    </rPh>
    <rPh sb="3" eb="5">
      <t>ケイサン</t>
    </rPh>
    <phoneticPr fontId="2"/>
  </si>
  <si>
    <t>（月の途中で助成開始(終了)する場合の日割り計算）</t>
    <rPh sb="1" eb="2">
      <t>ツキ</t>
    </rPh>
    <rPh sb="3" eb="5">
      <t>トチュウ</t>
    </rPh>
    <rPh sb="6" eb="10">
      <t>ジョセイカイシ</t>
    </rPh>
    <rPh sb="11" eb="13">
      <t>シュウリョウ</t>
    </rPh>
    <rPh sb="16" eb="18">
      <t>バアイ</t>
    </rPh>
    <rPh sb="19" eb="21">
      <t>ヒワ</t>
    </rPh>
    <rPh sb="22" eb="24">
      <t>ケイサン</t>
    </rPh>
    <phoneticPr fontId="2"/>
  </si>
  <si>
    <t>≪入居者追加、変更について≫・・・・・・・・・・・・・・・・・・・・・・・・・・・・・・</t>
    <rPh sb="1" eb="4">
      <t>ニュウキョシャ</t>
    </rPh>
    <rPh sb="4" eb="6">
      <t>ツイカ</t>
    </rPh>
    <rPh sb="7" eb="9">
      <t>ヘンコウ</t>
    </rPh>
    <phoneticPr fontId="2"/>
  </si>
  <si>
    <t>８ｐ</t>
    <phoneticPr fontId="2"/>
  </si>
  <si>
    <t>宿舎・入居者追加、変更・・・・・・・・・・・・・・・・・・・・・・・・・・・・・・・</t>
    <rPh sb="0" eb="2">
      <t>シュクシャ</t>
    </rPh>
    <rPh sb="3" eb="6">
      <t>ニュウキョシャ</t>
    </rPh>
    <rPh sb="6" eb="8">
      <t>ツイカ</t>
    </rPh>
    <rPh sb="9" eb="11">
      <t>ヘンコウ</t>
    </rPh>
    <phoneticPr fontId="2"/>
  </si>
  <si>
    <t>９ｐ</t>
    <phoneticPr fontId="2"/>
  </si>
  <si>
    <t>（記入例⑥）</t>
    <phoneticPr fontId="2"/>
  </si>
  <si>
    <t>※使用できる空き宿舎番号がなく、枝番号で申請する場合</t>
    <rPh sb="1" eb="3">
      <t>シヨウ</t>
    </rPh>
    <rPh sb="6" eb="7">
      <t>ア</t>
    </rPh>
    <rPh sb="8" eb="10">
      <t>シュクシャ</t>
    </rPh>
    <rPh sb="10" eb="12">
      <t>バンゴウ</t>
    </rPh>
    <rPh sb="16" eb="19">
      <t>エダバンゴウ</t>
    </rPh>
    <rPh sb="20" eb="22">
      <t>シンセイ</t>
    </rPh>
    <rPh sb="24" eb="26">
      <t>バアイ</t>
    </rPh>
    <phoneticPr fontId="2"/>
  </si>
  <si>
    <t>入居者は確定しているが宿舎が未定の場合・・・・・・・・・・・・・・・</t>
    <phoneticPr fontId="2"/>
  </si>
  <si>
    <t>１０ｐ</t>
    <phoneticPr fontId="2"/>
  </si>
  <si>
    <t>（記入例⑦-1）</t>
    <rPh sb="1" eb="3">
      <t>キニュウ</t>
    </rPh>
    <rPh sb="3" eb="4">
      <t>レイ</t>
    </rPh>
    <phoneticPr fontId="2"/>
  </si>
  <si>
    <t>宿舎は確定しているが入居者が未定の場合・・・・・・・・・・・・・・・</t>
    <phoneticPr fontId="2"/>
  </si>
  <si>
    <t>１０p</t>
    <phoneticPr fontId="2"/>
  </si>
  <si>
    <t>（記入例⑦-2）</t>
    <rPh sb="1" eb="3">
      <t>キニュウ</t>
    </rPh>
    <rPh sb="3" eb="4">
      <t>レイ</t>
    </rPh>
    <phoneticPr fontId="2"/>
  </si>
  <si>
    <t>入居者が実績報告時に確定した場合・・・・・・・・・・・・・・・・・・・・・</t>
    <rPh sb="0" eb="3">
      <t>ニュウキョシャ</t>
    </rPh>
    <rPh sb="4" eb="6">
      <t>ジッセキ</t>
    </rPh>
    <rPh sb="6" eb="8">
      <t>ホウコク</t>
    </rPh>
    <rPh sb="8" eb="9">
      <t>ジ</t>
    </rPh>
    <rPh sb="10" eb="12">
      <t>カクテイ</t>
    </rPh>
    <rPh sb="14" eb="16">
      <t>バアイ</t>
    </rPh>
    <phoneticPr fontId="2"/>
  </si>
  <si>
    <t>１６ｐ</t>
    <phoneticPr fontId="2"/>
  </si>
  <si>
    <t>（記入例⑪）</t>
    <phoneticPr fontId="2"/>
  </si>
  <si>
    <t>※交付申請時未定の入居者が実績報告時に確定した場合</t>
    <rPh sb="1" eb="6">
      <t>コウフシンセイジ</t>
    </rPh>
    <rPh sb="6" eb="8">
      <t>ミテイ</t>
    </rPh>
    <rPh sb="9" eb="12">
      <t>ニュウキョシャ</t>
    </rPh>
    <rPh sb="13" eb="18">
      <t>ジッセキホウコクジ</t>
    </rPh>
    <rPh sb="19" eb="21">
      <t>カクテイ</t>
    </rPh>
    <rPh sb="23" eb="25">
      <t>バアイ</t>
    </rPh>
    <phoneticPr fontId="2"/>
  </si>
  <si>
    <t>宿舎が実績報告時に確定した場合・・・・・・・・・・・・・・・・・・・・・・・</t>
    <rPh sb="0" eb="2">
      <t>シュクシャ</t>
    </rPh>
    <rPh sb="3" eb="5">
      <t>ジッセキ</t>
    </rPh>
    <rPh sb="5" eb="7">
      <t>ホウコク</t>
    </rPh>
    <rPh sb="7" eb="8">
      <t>ジ</t>
    </rPh>
    <rPh sb="9" eb="11">
      <t>カクテイ</t>
    </rPh>
    <rPh sb="13" eb="15">
      <t>バアイ</t>
    </rPh>
    <phoneticPr fontId="2"/>
  </si>
  <si>
    <t>１７ｐ</t>
    <phoneticPr fontId="2"/>
  </si>
  <si>
    <t>（記入例⑫）</t>
    <phoneticPr fontId="2"/>
  </si>
  <si>
    <t>助成期間開始日の確認にご活用ください。</t>
    <rPh sb="0" eb="2">
      <t>ジョセイ</t>
    </rPh>
    <rPh sb="2" eb="4">
      <t>キカン</t>
    </rPh>
    <rPh sb="4" eb="6">
      <t>カイシ</t>
    </rPh>
    <rPh sb="6" eb="7">
      <t>ビ</t>
    </rPh>
    <rPh sb="8" eb="10">
      <t>カクニン</t>
    </rPh>
    <rPh sb="12" eb="14">
      <t>カツヨウ</t>
    </rPh>
    <phoneticPr fontId="2"/>
  </si>
  <si>
    <t>を埋めてください。</t>
    <rPh sb="1" eb="2">
      <t>ウ</t>
    </rPh>
    <phoneticPr fontId="2"/>
  </si>
  <si>
    <t>●助成期間開始日確認シート</t>
    <rPh sb="1" eb="3">
      <t>ジョセイ</t>
    </rPh>
    <rPh sb="3" eb="5">
      <t>キカン</t>
    </rPh>
    <rPh sb="5" eb="8">
      <t>カイシビ</t>
    </rPh>
    <rPh sb="8" eb="10">
      <t>カクニン</t>
    </rPh>
    <phoneticPr fontId="68"/>
  </si>
  <si>
    <t>日付の入力は西暦で2025/4/15のように、
年月日の区切りにはスラッシュ（/）を使用してください。</t>
    <rPh sb="6" eb="8">
      <t>セイレキ</t>
    </rPh>
    <phoneticPr fontId="2"/>
  </si>
  <si>
    <t>①宿舎の新規または継続を確認します。</t>
    <rPh sb="1" eb="3">
      <t>シュクシャ</t>
    </rPh>
    <rPh sb="4" eb="6">
      <t>シンキ</t>
    </rPh>
    <rPh sb="9" eb="11">
      <t>ケイゾク</t>
    </rPh>
    <rPh sb="12" eb="14">
      <t>カクニン</t>
    </rPh>
    <phoneticPr fontId="68"/>
  </si>
  <si>
    <t>・枝番号（-2以降）がない宿舎番号</t>
    <rPh sb="1" eb="4">
      <t>エダバンゴウ</t>
    </rPh>
    <rPh sb="7" eb="9">
      <t>イコウ</t>
    </rPh>
    <rPh sb="13" eb="17">
      <t>シュクシャバンゴウ</t>
    </rPh>
    <phoneticPr fontId="2"/>
  </si>
  <si>
    <t>→　新規</t>
    <rPh sb="2" eb="4">
      <t>シンキ</t>
    </rPh>
    <phoneticPr fontId="2"/>
  </si>
  <si>
    <t>をドロップダウンリストから選択してください。</t>
    <rPh sb="13" eb="15">
      <t>センタク</t>
    </rPh>
    <phoneticPr fontId="2"/>
  </si>
  <si>
    <t>・枝番号（-2以降）がある宿舎番号</t>
    <phoneticPr fontId="2"/>
  </si>
  <si>
    <t>→　継続</t>
    <rPh sb="2" eb="4">
      <t>ケイゾク</t>
    </rPh>
    <phoneticPr fontId="2"/>
  </si>
  <si>
    <t>②採用日（入職日）を入力してください。</t>
    <rPh sb="1" eb="3">
      <t>サイヨウ</t>
    </rPh>
    <rPh sb="3" eb="4">
      <t>ビ</t>
    </rPh>
    <rPh sb="5" eb="7">
      <t>ニュウショク</t>
    </rPh>
    <rPh sb="7" eb="8">
      <t>ビ</t>
    </rPh>
    <rPh sb="10" eb="12">
      <t>ニュウリョク</t>
    </rPh>
    <phoneticPr fontId="68"/>
  </si>
  <si>
    <t>③賃貸借契約書の契約期間開始日を入力してください。</t>
    <rPh sb="1" eb="4">
      <t>チンタイシャク</t>
    </rPh>
    <rPh sb="4" eb="7">
      <t>ケイヤクショ</t>
    </rPh>
    <rPh sb="8" eb="10">
      <t>ケイヤク</t>
    </rPh>
    <rPh sb="10" eb="12">
      <t>キカン</t>
    </rPh>
    <rPh sb="12" eb="15">
      <t>カイシビ</t>
    </rPh>
    <rPh sb="16" eb="18">
      <t>ニュウリョク</t>
    </rPh>
    <phoneticPr fontId="2"/>
  </si>
  <si>
    <t>(名義変更の場合は、法人契約の始期)</t>
    <rPh sb="1" eb="3">
      <t>メイギ</t>
    </rPh>
    <rPh sb="3" eb="5">
      <t>ヘンコウ</t>
    </rPh>
    <rPh sb="6" eb="8">
      <t>バアイ</t>
    </rPh>
    <rPh sb="10" eb="12">
      <t>ホウジン</t>
    </rPh>
    <rPh sb="12" eb="14">
      <t>ケイヤク</t>
    </rPh>
    <rPh sb="15" eb="17">
      <t>シキ</t>
    </rPh>
    <phoneticPr fontId="2"/>
  </si>
  <si>
    <t>④住民票の住定日（転入日、転居日）を入力してください。</t>
    <rPh sb="1" eb="4">
      <t>ジュウミンヒョウ</t>
    </rPh>
    <rPh sb="5" eb="6">
      <t>ジュウ</t>
    </rPh>
    <rPh sb="6" eb="7">
      <t>テイ</t>
    </rPh>
    <rPh sb="7" eb="8">
      <t>ビ</t>
    </rPh>
    <rPh sb="9" eb="11">
      <t>テンニュウ</t>
    </rPh>
    <rPh sb="11" eb="12">
      <t>ビ</t>
    </rPh>
    <rPh sb="13" eb="15">
      <t>テンキョ</t>
    </rPh>
    <rPh sb="15" eb="16">
      <t>ビ</t>
    </rPh>
    <rPh sb="18" eb="20">
      <t>ニュウリョク</t>
    </rPh>
    <phoneticPr fontId="68"/>
  </si>
  <si>
    <t>※届出日ではありません。</t>
    <rPh sb="1" eb="3">
      <t>トドケデ</t>
    </rPh>
    <rPh sb="3" eb="4">
      <t>ビ</t>
    </rPh>
    <phoneticPr fontId="2"/>
  </si>
  <si>
    <t>様式転記内容</t>
    <rPh sb="0" eb="2">
      <t>ヨウシキ</t>
    </rPh>
    <rPh sb="2" eb="4">
      <t>テンキ</t>
    </rPh>
    <rPh sb="4" eb="6">
      <t>ナイヨウ</t>
    </rPh>
    <phoneticPr fontId="2"/>
  </si>
  <si>
    <t>助成期間開始日</t>
    <rPh sb="0" eb="2">
      <t>ジョセイ</t>
    </rPh>
    <rPh sb="2" eb="4">
      <t>キカン</t>
    </rPh>
    <rPh sb="4" eb="7">
      <t>カイシビ</t>
    </rPh>
    <phoneticPr fontId="2"/>
  </si>
  <si>
    <t>下記のいずれかに該当し、月の途中で助成終了（開始）となる場合は対象月の日割り額を算出してください。</t>
    <rPh sb="0" eb="2">
      <t>カキ</t>
    </rPh>
    <rPh sb="8" eb="10">
      <t>ガイトウ</t>
    </rPh>
    <rPh sb="12" eb="13">
      <t>ツキ</t>
    </rPh>
    <rPh sb="14" eb="16">
      <t>トチュウ</t>
    </rPh>
    <rPh sb="17" eb="19">
      <t>ジョセイ</t>
    </rPh>
    <rPh sb="19" eb="21">
      <t>シュウリョウ</t>
    </rPh>
    <rPh sb="22" eb="24">
      <t>カイシ</t>
    </rPh>
    <rPh sb="28" eb="30">
      <t>バアイ</t>
    </rPh>
    <rPh sb="31" eb="34">
      <t>タイショウツキ</t>
    </rPh>
    <rPh sb="35" eb="37">
      <t>ヒワ</t>
    </rPh>
    <rPh sb="38" eb="39">
      <t>ガク</t>
    </rPh>
    <rPh sb="40" eb="42">
      <t>サンシュツ</t>
    </rPh>
    <phoneticPr fontId="2"/>
  </si>
  <si>
    <t>　　・転居や退去により助成終了となる場合の助成終了月</t>
    <rPh sb="3" eb="5">
      <t>テンキョ</t>
    </rPh>
    <rPh sb="6" eb="8">
      <t>タイキョ</t>
    </rPh>
    <rPh sb="11" eb="13">
      <t>ジョセイ</t>
    </rPh>
    <rPh sb="13" eb="15">
      <t>シュウリョウ</t>
    </rPh>
    <rPh sb="18" eb="20">
      <t>バアイ</t>
    </rPh>
    <rPh sb="21" eb="26">
      <t>ジョセイシュウリョウツキ</t>
    </rPh>
    <phoneticPr fontId="2"/>
  </si>
  <si>
    <t>　　・枝番号（-2以降）がある宿舎番号の助成開始月</t>
    <rPh sb="3" eb="6">
      <t>エダバンゴウ</t>
    </rPh>
    <rPh sb="9" eb="11">
      <t>イコウ</t>
    </rPh>
    <rPh sb="15" eb="17">
      <t>シュクシャ</t>
    </rPh>
    <rPh sb="17" eb="19">
      <t>バンゴウ</t>
    </rPh>
    <rPh sb="20" eb="25">
      <t>ジョセイカイシツキ</t>
    </rPh>
    <phoneticPr fontId="2"/>
  </si>
  <si>
    <t>●日割り計算シート</t>
    <rPh sb="4" eb="6">
      <t>ケイサン</t>
    </rPh>
    <phoneticPr fontId="68"/>
  </si>
  <si>
    <t>を入力してください</t>
    <rPh sb="1" eb="3">
      <t>ニュウリョク</t>
    </rPh>
    <phoneticPr fontId="68"/>
  </si>
  <si>
    <t>①日割り計算をする月の期間を入力してください。</t>
    <rPh sb="1" eb="3">
      <t>ヒワ</t>
    </rPh>
    <rPh sb="4" eb="6">
      <t>ケイサン</t>
    </rPh>
    <rPh sb="9" eb="10">
      <t>ツキ</t>
    </rPh>
    <rPh sb="11" eb="13">
      <t>キカン</t>
    </rPh>
    <rPh sb="14" eb="16">
      <t>ニュウリョク</t>
    </rPh>
    <phoneticPr fontId="68"/>
  </si>
  <si>
    <t>期間</t>
    <rPh sb="0" eb="2">
      <t>キカン</t>
    </rPh>
    <phoneticPr fontId="68"/>
  </si>
  <si>
    <t>月</t>
    <rPh sb="0" eb="1">
      <t>ガツ</t>
    </rPh>
    <phoneticPr fontId="68"/>
  </si>
  <si>
    <t>日</t>
    <rPh sb="0" eb="1">
      <t>ニチ</t>
    </rPh>
    <phoneticPr fontId="68"/>
  </si>
  <si>
    <t>～</t>
    <phoneticPr fontId="68"/>
  </si>
  <si>
    <t>居住日数</t>
    <rPh sb="0" eb="2">
      <t>キョジュウ</t>
    </rPh>
    <rPh sb="2" eb="4">
      <t>ニッスウ</t>
    </rPh>
    <phoneticPr fontId="68"/>
  </si>
  <si>
    <t>②1ヶ月の賃料と共益費を入力してください。</t>
    <rPh sb="3" eb="4">
      <t>ゲツ</t>
    </rPh>
    <rPh sb="5" eb="7">
      <t>チンリョウ</t>
    </rPh>
    <rPh sb="8" eb="11">
      <t>キョウエキヒ</t>
    </rPh>
    <rPh sb="12" eb="14">
      <t>ニュウリョク</t>
    </rPh>
    <phoneticPr fontId="68"/>
  </si>
  <si>
    <t>賃料</t>
    <rPh sb="0" eb="2">
      <t>チンリョウ</t>
    </rPh>
    <phoneticPr fontId="68"/>
  </si>
  <si>
    <t>共益費</t>
    <rPh sb="0" eb="3">
      <t>キョウエキヒ</t>
    </rPh>
    <phoneticPr fontId="68"/>
  </si>
  <si>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68"/>
  </si>
  <si>
    <t>日割額</t>
    <rPh sb="0" eb="2">
      <t>ヒワリ</t>
    </rPh>
    <rPh sb="2" eb="3">
      <t>ガク</t>
    </rPh>
    <phoneticPr fontId="68"/>
  </si>
  <si>
    <r>
      <t>実支払額</t>
    </r>
    <r>
      <rPr>
        <sz val="10"/>
        <color theme="1"/>
        <rFont val="游ゴシック"/>
        <family val="3"/>
        <charset val="128"/>
        <scheme val="minor"/>
      </rPr>
      <t>（不明な場合は空欄）</t>
    </r>
    <rPh sb="0" eb="1">
      <t>ジツ</t>
    </rPh>
    <rPh sb="1" eb="3">
      <t>シハライ</t>
    </rPh>
    <rPh sb="3" eb="4">
      <t>ガク</t>
    </rPh>
    <rPh sb="5" eb="7">
      <t>フメイ</t>
    </rPh>
    <rPh sb="8" eb="10">
      <t>バアイ</t>
    </rPh>
    <rPh sb="11" eb="13">
      <t>クウラン</t>
    </rPh>
    <phoneticPr fontId="68"/>
  </si>
  <si>
    <t>様式転記内容</t>
    <phoneticPr fontId="68"/>
  </si>
  <si>
    <t xml:space="preserve"> 比較して少ない金額</t>
    <rPh sb="1" eb="3">
      <t>ヒカク</t>
    </rPh>
    <rPh sb="5" eb="6">
      <t>スク</t>
    </rPh>
    <rPh sb="8" eb="10">
      <t>キンガク</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</si>
</sst>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
    <numFmt numFmtId="179" formatCode="[$-411]ge\.m\.d;@"/>
    <numFmt numFmtId="180" formatCode="General&quot;月&quot;"/>
    <numFmt numFmtId="181" formatCode="0&quot;月&quot;"/>
    <numFmt numFmtId="182" formatCode="#&quot;月分&quot;"/>
  </numFmts>
  <fonts count="7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Ｐゴシック"/>
      <family val="3"/>
      <charset val="128"/>
    </font>
    <font>
      <sz val="11"/>
      <color theme="1"/>
      <name val="ＭＳ Ｐゴシック"/>
      <family val="3"/>
      <charset val="128"/>
    </font>
    <font>
      <sz val="11"/>
      <color theme="1"/>
      <name val="ＭＳ Ｐ明朝"/>
      <family val="1"/>
      <charset val="128"/>
    </font>
    <font>
      <sz val="11"/>
      <color theme="1"/>
      <name val="游ゴシック"/>
      <family val="3"/>
      <charset val="128"/>
      <scheme val="minor"/>
    </font>
    <font>
      <b/>
      <sz val="16"/>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12"/>
      <color theme="1"/>
      <name val="ＭＳ ゴシック"/>
      <family val="3"/>
      <charset val="128"/>
    </font>
    <font>
      <b/>
      <sz val="10"/>
      <color indexed="81"/>
      <name val="ＭＳ Ｐゴシック"/>
      <family val="3"/>
      <charset val="128"/>
    </font>
    <font>
      <sz val="9"/>
      <color indexed="81"/>
      <name val="MS P ゴシック"/>
      <family val="3"/>
      <charset val="128"/>
    </font>
    <font>
      <b/>
      <sz val="9"/>
      <color indexed="81"/>
      <name val="MS P ゴシック"/>
      <family val="3"/>
      <charset val="128"/>
    </font>
    <font>
      <sz val="11"/>
      <color indexed="81"/>
      <name val="MS P ゴシック"/>
      <family val="3"/>
      <charset val="128"/>
    </font>
    <font>
      <sz val="11"/>
      <color indexed="81"/>
      <name val="ＭＳ Ｐゴシック"/>
      <family val="3"/>
      <charset val="128"/>
    </font>
    <font>
      <b/>
      <u/>
      <sz val="10"/>
      <color indexed="81"/>
      <name val="ＭＳ Ｐゴシック"/>
      <family val="3"/>
      <charset val="128"/>
    </font>
    <font>
      <b/>
      <u/>
      <sz val="9"/>
      <color indexed="81"/>
      <name val="ＭＳ Ｐゴシック"/>
      <family val="3"/>
      <charset val="128"/>
    </font>
    <font>
      <sz val="9"/>
      <color indexed="81"/>
      <name val="ＭＳ Ｐゴシック"/>
      <family val="3"/>
      <charset val="128"/>
    </font>
    <font>
      <b/>
      <sz val="11"/>
      <color indexed="81"/>
      <name val="MS P ゴシック"/>
      <family val="3"/>
      <charset val="128"/>
    </font>
    <font>
      <sz val="10"/>
      <color indexed="81"/>
      <name val="MS P ゴシック"/>
      <family val="3"/>
      <charset val="128"/>
    </font>
    <font>
      <sz val="13"/>
      <color theme="1"/>
      <name val="ＭＳ Ｐゴシック"/>
      <family val="3"/>
      <charset val="128"/>
    </font>
    <font>
      <sz val="10"/>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0"/>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b/>
      <sz val="11"/>
      <color indexed="81"/>
      <name val="ＭＳ Ｐゴシック"/>
      <family val="3"/>
      <charset val="128"/>
    </font>
    <font>
      <sz val="11"/>
      <name val="ＭＳ Ｐゴシック"/>
      <family val="3"/>
      <charset val="128"/>
    </font>
    <font>
      <sz val="13"/>
      <name val="ＭＳ Ｐゴシック"/>
      <family val="3"/>
      <charset val="128"/>
    </font>
    <font>
      <sz val="11"/>
      <name val="HG丸ｺﾞｼｯｸM-PRO"/>
      <family val="3"/>
      <charset val="128"/>
    </font>
    <font>
      <sz val="10"/>
      <name val="ＭＳ Ｐゴシック"/>
      <family val="3"/>
      <charset val="128"/>
    </font>
    <font>
      <sz val="16"/>
      <name val="ＭＳ Ｐゴシック"/>
      <family val="3"/>
      <charset val="128"/>
    </font>
    <font>
      <sz val="14"/>
      <color rgb="FF0000FF"/>
      <name val="HG丸ｺﾞｼｯｸM-PRO"/>
      <family val="3"/>
      <charset val="128"/>
    </font>
    <font>
      <sz val="14"/>
      <name val="ＭＳ Ｐゴシック"/>
      <family val="3"/>
      <charset val="128"/>
    </font>
    <font>
      <sz val="9"/>
      <name val="ＭＳ Ｐゴシック"/>
      <family val="3"/>
      <charset val="128"/>
    </font>
    <font>
      <sz val="10"/>
      <color rgb="FF0000CC"/>
      <name val="HG丸ｺﾞｼｯｸM-PRO"/>
      <family val="3"/>
      <charset val="128"/>
    </font>
    <font>
      <sz val="8"/>
      <name val="游ゴシック"/>
      <family val="3"/>
      <charset val="128"/>
      <scheme val="minor"/>
    </font>
    <font>
      <sz val="7"/>
      <name val="游ゴシック"/>
      <family val="3"/>
      <charset val="128"/>
      <scheme val="minor"/>
    </font>
    <font>
      <sz val="11"/>
      <color rgb="FF0000FF"/>
      <name val="HG丸ｺﾞｼｯｸM-PRO"/>
      <family val="3"/>
      <charset val="128"/>
    </font>
    <font>
      <sz val="10"/>
      <name val="游ゴシック"/>
      <family val="3"/>
      <charset val="128"/>
      <scheme val="minor"/>
    </font>
    <font>
      <sz val="11"/>
      <name val="游ゴシック"/>
      <family val="2"/>
      <charset val="128"/>
      <scheme val="minor"/>
    </font>
    <font>
      <sz val="12"/>
      <name val="ＭＳ Ｐゴシック"/>
      <family val="3"/>
      <charset val="128"/>
    </font>
    <font>
      <sz val="10"/>
      <color rgb="FF0000FF"/>
      <name val="HG丸ｺﾞｼｯｸM-PRO"/>
      <family val="3"/>
      <charset val="128"/>
    </font>
    <font>
      <b/>
      <sz val="10"/>
      <name val="ＭＳ Ｐゴシック"/>
      <family val="3"/>
      <charset val="128"/>
    </font>
    <font>
      <b/>
      <sz val="11"/>
      <name val="ＭＳ Ｐゴシック"/>
      <family val="3"/>
      <charset val="128"/>
    </font>
    <font>
      <sz val="11"/>
      <color theme="1"/>
      <name val="ＭＳ Ｐゴシック"/>
      <family val="2"/>
      <charset val="128"/>
    </font>
    <font>
      <sz val="12"/>
      <color rgb="FF0000FF"/>
      <name val="HG丸ｺﾞｼｯｸM-PRO"/>
      <family val="3"/>
      <charset val="128"/>
    </font>
    <font>
      <sz val="12"/>
      <color rgb="FF0000CC"/>
      <name val="HG丸ｺﾞｼｯｸM-PRO"/>
      <family val="3"/>
      <charset val="128"/>
    </font>
    <font>
      <sz val="10"/>
      <color rgb="FF0000FF"/>
      <name val="游ゴシック"/>
      <family val="3"/>
      <charset val="128"/>
      <scheme val="minor"/>
    </font>
    <font>
      <sz val="18"/>
      <color rgb="FF0000FF"/>
      <name val="HG丸ｺﾞｼｯｸM-PRO"/>
      <family val="3"/>
      <charset val="128"/>
    </font>
    <font>
      <sz val="11"/>
      <name val="游ゴシック"/>
      <family val="3"/>
      <charset val="128"/>
      <scheme val="minor"/>
    </font>
    <font>
      <sz val="10"/>
      <name val="ＭＳ Ｐ明朝"/>
      <family val="1"/>
      <charset val="128"/>
    </font>
    <font>
      <sz val="14"/>
      <name val="游ゴシック"/>
      <family val="3"/>
      <charset val="128"/>
      <scheme val="minor"/>
    </font>
    <font>
      <sz val="16"/>
      <name val="游ゴシック"/>
      <family val="3"/>
      <charset val="128"/>
      <scheme val="minor"/>
    </font>
    <font>
      <sz val="12"/>
      <name val="ＭＳ Ｐ明朝"/>
      <family val="1"/>
      <charset val="128"/>
    </font>
    <font>
      <sz val="12"/>
      <color theme="1"/>
      <name val="HG丸ｺﾞｼｯｸM-PRO"/>
      <family val="3"/>
      <charset val="128"/>
    </font>
    <font>
      <sz val="12"/>
      <color theme="1"/>
      <name val="游ゴシック"/>
      <family val="3"/>
      <charset val="128"/>
      <scheme val="minor"/>
    </font>
    <font>
      <sz val="13"/>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b/>
      <sz val="14"/>
      <color theme="1"/>
      <name val="ＭＳ Ｐゴシック"/>
      <family val="3"/>
      <charset val="128"/>
    </font>
    <font>
      <sz val="6"/>
      <name val="游ゴシック"/>
      <family val="3"/>
      <charset val="128"/>
      <scheme val="minor"/>
    </font>
    <font>
      <b/>
      <sz val="12"/>
      <color theme="1"/>
      <name val="ＭＳ Ｐゴシック"/>
      <family val="3"/>
      <charset val="128"/>
    </font>
    <font>
      <b/>
      <sz val="14"/>
      <color theme="1"/>
      <name val="游ゴシック"/>
      <family val="3"/>
      <charset val="128"/>
      <scheme val="minor"/>
    </font>
    <font>
      <b/>
      <sz val="12"/>
      <color theme="1"/>
      <name val="游ゴシック"/>
      <family val="3"/>
      <charset val="128"/>
      <scheme val="minor"/>
    </font>
    <font>
      <sz val="8"/>
      <color indexed="81"/>
      <name val="MS P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FFDC"/>
        <bgColor indexed="64"/>
      </patternFill>
    </fill>
    <fill>
      <patternFill patternType="solid">
        <fgColor rgb="FFFFFFE1"/>
        <bgColor indexed="64"/>
      </patternFill>
    </fill>
    <fill>
      <patternFill patternType="solid">
        <fgColor rgb="FFFFCCFF"/>
        <bgColor indexed="64"/>
      </patternFill>
    </fill>
    <fill>
      <patternFill patternType="solid">
        <fgColor rgb="FFFFFF00"/>
        <bgColor indexed="64"/>
      </patternFill>
    </fill>
  </fills>
  <borders count="9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medium">
        <color auto="1"/>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530">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24" fillId="0" borderId="1" xfId="0" applyFont="1" applyBorder="1" applyAlignment="1" applyProtection="1">
      <alignment horizontal="center" vertical="center"/>
      <protection locked="0"/>
    </xf>
    <xf numFmtId="0" fontId="0" fillId="0" borderId="0" xfId="0" applyFont="1" applyProtection="1">
      <alignment vertical="center"/>
      <protection locked="0"/>
    </xf>
    <xf numFmtId="38" fontId="23" fillId="0" borderId="38" xfId="1" applyFont="1" applyFill="1" applyBorder="1" applyAlignment="1" applyProtection="1">
      <alignment horizontal="right" vertical="center"/>
      <protection locked="0"/>
    </xf>
    <xf numFmtId="38" fontId="23" fillId="0" borderId="40" xfId="1" applyFont="1" applyFill="1" applyBorder="1" applyAlignment="1" applyProtection="1">
      <alignment horizontal="right" vertical="center"/>
      <protection locked="0"/>
    </xf>
    <xf numFmtId="0" fontId="5" fillId="0" borderId="0" xfId="0" applyFont="1" applyProtection="1">
      <alignment vertical="center"/>
      <protection locked="0"/>
    </xf>
    <xf numFmtId="0" fontId="5" fillId="0" borderId="17" xfId="0" applyFont="1" applyBorder="1" applyAlignment="1" applyProtection="1">
      <alignment vertical="center" wrapText="1"/>
      <protection locked="0"/>
    </xf>
    <xf numFmtId="179" fontId="9" fillId="0" borderId="27" xfId="0" applyNumberFormat="1" applyFont="1" applyBorder="1" applyProtection="1">
      <alignment vertical="center"/>
      <protection locked="0"/>
    </xf>
    <xf numFmtId="38" fontId="5" fillId="0" borderId="32" xfId="1" applyFont="1" applyFill="1" applyBorder="1" applyProtection="1">
      <alignment vertical="center"/>
      <protection locked="0"/>
    </xf>
    <xf numFmtId="179" fontId="9" fillId="0" borderId="80" xfId="0" applyNumberFormat="1" applyFont="1" applyBorder="1" applyProtection="1">
      <alignment vertical="center"/>
      <protection locked="0"/>
    </xf>
    <xf numFmtId="38" fontId="5" fillId="0" borderId="60" xfId="1" applyFont="1" applyFill="1" applyBorder="1" applyProtection="1">
      <alignment vertical="center"/>
      <protection locked="0"/>
    </xf>
    <xf numFmtId="179" fontId="9" fillId="0" borderId="2" xfId="0" applyNumberFormat="1" applyFont="1" applyBorder="1" applyProtection="1">
      <alignment vertical="center"/>
      <protection locked="0"/>
    </xf>
    <xf numFmtId="179" fontId="9" fillId="0" borderId="81" xfId="0" applyNumberFormat="1" applyFont="1" applyBorder="1" applyProtection="1">
      <alignment vertical="center"/>
      <protection locked="0"/>
    </xf>
    <xf numFmtId="38" fontId="5" fillId="0" borderId="47" xfId="1" applyFont="1" applyFill="1" applyBorder="1" applyProtection="1">
      <alignment vertical="center"/>
      <protection locked="0"/>
    </xf>
    <xf numFmtId="0" fontId="5" fillId="0" borderId="0" xfId="0" applyFont="1" applyAlignment="1" applyProtection="1">
      <alignment horizontal="right" vertical="top"/>
      <protection locked="0"/>
    </xf>
    <xf numFmtId="38" fontId="23" fillId="2" borderId="46" xfId="1" applyFont="1" applyFill="1" applyBorder="1" applyAlignment="1" applyProtection="1">
      <alignment horizontal="right" vertical="center"/>
    </xf>
    <xf numFmtId="38" fontId="23" fillId="2" borderId="47" xfId="1" applyFont="1" applyFill="1" applyBorder="1" applyAlignment="1" applyProtection="1">
      <alignment horizontal="right" vertical="center"/>
    </xf>
    <xf numFmtId="38" fontId="23" fillId="2" borderId="39" xfId="1" applyFont="1" applyFill="1" applyBorder="1" applyAlignment="1" applyProtection="1">
      <alignment horizontal="right" vertical="center"/>
    </xf>
    <xf numFmtId="38" fontId="23" fillId="2" borderId="41" xfId="1" applyFont="1" applyFill="1" applyBorder="1" applyAlignment="1" applyProtection="1">
      <alignment horizontal="right" vertical="center"/>
    </xf>
    <xf numFmtId="38" fontId="23" fillId="2" borderId="48" xfId="1" applyFont="1" applyFill="1" applyBorder="1" applyAlignment="1" applyProtection="1">
      <alignment horizontal="right" vertical="center"/>
    </xf>
    <xf numFmtId="38" fontId="23" fillId="2" borderId="40" xfId="1" applyFont="1" applyFill="1" applyBorder="1" applyAlignment="1" applyProtection="1">
      <alignment horizontal="right" vertical="center"/>
    </xf>
    <xf numFmtId="38" fontId="23" fillId="2" borderId="49" xfId="1" applyFont="1" applyFill="1" applyBorder="1" applyAlignment="1" applyProtection="1">
      <alignment horizontal="right" vertical="center"/>
    </xf>
    <xf numFmtId="38" fontId="23" fillId="2" borderId="52" xfId="1" applyFont="1" applyFill="1" applyBorder="1" applyAlignment="1" applyProtection="1">
      <alignment horizontal="right" vertical="center"/>
    </xf>
    <xf numFmtId="38" fontId="23" fillId="2" borderId="53" xfId="1" applyFont="1" applyFill="1" applyBorder="1" applyAlignment="1" applyProtection="1">
      <alignment horizontal="right" vertical="center"/>
    </xf>
    <xf numFmtId="38" fontId="23" fillId="2" borderId="54" xfId="1" applyFont="1" applyFill="1" applyBorder="1" applyAlignment="1" applyProtection="1">
      <alignment horizontal="right" vertical="center"/>
    </xf>
    <xf numFmtId="38" fontId="23" fillId="2" borderId="58" xfId="1" applyFont="1" applyFill="1" applyBorder="1" applyAlignment="1" applyProtection="1">
      <alignment horizontal="right" vertical="center"/>
    </xf>
    <xf numFmtId="38" fontId="23" fillId="2" borderId="59" xfId="1" applyFont="1" applyFill="1" applyBorder="1" applyAlignment="1" applyProtection="1">
      <alignment horizontal="right" vertical="center"/>
    </xf>
    <xf numFmtId="177" fontId="31" fillId="3" borderId="1" xfId="0" applyNumberFormat="1" applyFont="1" applyFill="1" applyBorder="1" applyAlignment="1" applyProtection="1">
      <alignment horizontal="center" vertical="center"/>
    </xf>
    <xf numFmtId="177" fontId="32" fillId="3" borderId="2" xfId="0" applyNumberFormat="1" applyFont="1" applyFill="1" applyBorder="1" applyAlignment="1" applyProtection="1">
      <alignment horizontal="center" vertical="center"/>
    </xf>
    <xf numFmtId="38" fontId="5" fillId="4" borderId="70" xfId="1" applyFont="1" applyFill="1" applyBorder="1" applyProtection="1">
      <alignment vertical="center"/>
    </xf>
    <xf numFmtId="180" fontId="5" fillId="4" borderId="44" xfId="0" applyNumberFormat="1" applyFont="1" applyFill="1" applyBorder="1" applyAlignment="1" applyProtection="1">
      <alignment horizontal="center" vertical="center" wrapText="1" shrinkToFit="1"/>
    </xf>
    <xf numFmtId="38" fontId="5" fillId="3" borderId="44" xfId="1" applyFont="1" applyFill="1" applyBorder="1" applyProtection="1">
      <alignment vertical="center"/>
    </xf>
    <xf numFmtId="38" fontId="5" fillId="4" borderId="41" xfId="1" applyFont="1" applyFill="1" applyBorder="1" applyProtection="1">
      <alignment vertical="center"/>
    </xf>
    <xf numFmtId="38" fontId="5" fillId="4" borderId="33" xfId="1" applyFont="1" applyFill="1" applyBorder="1" applyProtection="1">
      <alignment vertical="center"/>
    </xf>
    <xf numFmtId="38" fontId="5" fillId="3" borderId="40" xfId="1" applyFont="1" applyFill="1" applyBorder="1" applyProtection="1">
      <alignment vertical="center"/>
    </xf>
    <xf numFmtId="180" fontId="5" fillId="4" borderId="46" xfId="0" applyNumberFormat="1" applyFont="1" applyFill="1" applyBorder="1" applyAlignment="1" applyProtection="1">
      <alignment horizontal="center" vertical="center" wrapText="1" shrinkToFit="1"/>
    </xf>
    <xf numFmtId="38" fontId="5" fillId="3" borderId="46" xfId="1" applyFont="1" applyFill="1" applyBorder="1" applyProtection="1">
      <alignment vertical="center"/>
    </xf>
    <xf numFmtId="38" fontId="5" fillId="4" borderId="48" xfId="1" applyFont="1" applyFill="1" applyBorder="1" applyProtection="1">
      <alignment vertical="center"/>
    </xf>
    <xf numFmtId="38" fontId="5" fillId="4" borderId="82" xfId="1" applyFont="1" applyFill="1" applyBorder="1" applyProtection="1">
      <alignment vertical="center"/>
    </xf>
    <xf numFmtId="0" fontId="34" fillId="0" borderId="0" xfId="0" applyFont="1">
      <alignment vertical="center"/>
    </xf>
    <xf numFmtId="0" fontId="34" fillId="0" borderId="0" xfId="0" applyFont="1" applyAlignment="1">
      <alignment horizontal="right" vertical="center"/>
    </xf>
    <xf numFmtId="0" fontId="34" fillId="0" borderId="0" xfId="0" applyFont="1" applyAlignment="1">
      <alignment vertical="center" wrapText="1"/>
    </xf>
    <xf numFmtId="0" fontId="35" fillId="0" borderId="0" xfId="0" applyFont="1">
      <alignment vertical="center"/>
    </xf>
    <xf numFmtId="0" fontId="35" fillId="0" borderId="0" xfId="0" applyFont="1" applyAlignment="1">
      <alignment horizontal="left" vertical="center"/>
    </xf>
    <xf numFmtId="0" fontId="37" fillId="0" borderId="0" xfId="0" applyFont="1">
      <alignment vertical="center"/>
    </xf>
    <xf numFmtId="0" fontId="37" fillId="0" borderId="1" xfId="0" applyFont="1" applyBorder="1" applyAlignment="1">
      <alignment horizontal="center" vertical="center"/>
    </xf>
    <xf numFmtId="0" fontId="34" fillId="0" borderId="2" xfId="0" applyFont="1" applyBorder="1" applyAlignment="1">
      <alignment horizontal="center" vertical="center"/>
    </xf>
    <xf numFmtId="0" fontId="38" fillId="0" borderId="0" xfId="0" applyFont="1">
      <alignment vertical="center"/>
    </xf>
    <xf numFmtId="0" fontId="39" fillId="0" borderId="1" xfId="0" applyFont="1" applyBorder="1" applyAlignment="1">
      <alignment horizontal="center" vertical="center"/>
    </xf>
    <xf numFmtId="0" fontId="34" fillId="0" borderId="2" xfId="0" applyFont="1" applyBorder="1">
      <alignment vertical="center"/>
    </xf>
    <xf numFmtId="0" fontId="38" fillId="0" borderId="0" xfId="0" applyFont="1" applyAlignment="1">
      <alignment horizontal="right" vertical="center"/>
    </xf>
    <xf numFmtId="0" fontId="38" fillId="0" borderId="0" xfId="0" applyFont="1" applyAlignment="1">
      <alignment horizontal="left" vertical="center"/>
    </xf>
    <xf numFmtId="0" fontId="40" fillId="0" borderId="0" xfId="0" applyFont="1" applyAlignment="1">
      <alignment horizontal="center" vertical="center"/>
    </xf>
    <xf numFmtId="0" fontId="34" fillId="0" borderId="3" xfId="0" applyFont="1" applyBorder="1">
      <alignment vertical="center"/>
    </xf>
    <xf numFmtId="0" fontId="34" fillId="0" borderId="4" xfId="0" applyFont="1" applyBorder="1" applyAlignment="1">
      <alignment horizontal="center" vertical="center"/>
    </xf>
    <xf numFmtId="0" fontId="34" fillId="0" borderId="13" xfId="0" applyFont="1" applyBorder="1">
      <alignment vertical="center"/>
    </xf>
    <xf numFmtId="176" fontId="34" fillId="0" borderId="13" xfId="0" applyNumberFormat="1" applyFont="1" applyBorder="1" applyAlignment="1">
      <alignment horizontal="left" vertical="center"/>
    </xf>
    <xf numFmtId="176" fontId="34" fillId="0" borderId="0" xfId="0" applyNumberFormat="1" applyFont="1" applyAlignment="1">
      <alignment horizontal="left" vertical="center"/>
    </xf>
    <xf numFmtId="0" fontId="37" fillId="0" borderId="23" xfId="0" applyFont="1" applyBorder="1" applyAlignment="1">
      <alignment horizontal="center" vertical="center"/>
    </xf>
    <xf numFmtId="0" fontId="47" fillId="0" borderId="0" xfId="0" applyFont="1">
      <alignment vertical="center"/>
    </xf>
    <xf numFmtId="0" fontId="37" fillId="0" borderId="28" xfId="0" applyFont="1" applyBorder="1" applyAlignment="1">
      <alignment horizontal="center" vertical="center"/>
    </xf>
    <xf numFmtId="0" fontId="48" fillId="0" borderId="0" xfId="0" applyFont="1" applyAlignment="1">
      <alignment horizontal="left" vertical="center"/>
    </xf>
    <xf numFmtId="0" fontId="48" fillId="0" borderId="0" xfId="0" applyFont="1" applyAlignment="1">
      <alignment horizontal="right" vertical="center"/>
    </xf>
    <xf numFmtId="0" fontId="48" fillId="0" borderId="0" xfId="0" applyFont="1">
      <alignment vertical="center"/>
    </xf>
    <xf numFmtId="0" fontId="34" fillId="0" borderId="0" xfId="0" applyFont="1" applyAlignment="1">
      <alignment horizontal="center" vertical="center"/>
    </xf>
    <xf numFmtId="0" fontId="37" fillId="0" borderId="0" xfId="0" applyFont="1" applyAlignment="1">
      <alignment horizontal="left" vertical="center"/>
    </xf>
    <xf numFmtId="0" fontId="37" fillId="0" borderId="30" xfId="0" applyFont="1" applyBorder="1" applyAlignment="1">
      <alignment horizontal="left" vertical="center" wrapText="1"/>
    </xf>
    <xf numFmtId="0" fontId="37" fillId="0" borderId="36" xfId="0" applyFont="1" applyBorder="1" applyAlignment="1">
      <alignment horizontal="center" vertical="center"/>
    </xf>
    <xf numFmtId="0" fontId="37" fillId="0" borderId="5" xfId="0" applyFont="1" applyBorder="1" applyAlignment="1">
      <alignment horizontal="center" vertical="center"/>
    </xf>
    <xf numFmtId="0" fontId="37" fillId="0" borderId="35" xfId="0" applyFont="1" applyBorder="1" applyAlignment="1">
      <alignment horizontal="center" vertical="center"/>
    </xf>
    <xf numFmtId="38" fontId="37" fillId="0" borderId="38" xfId="1" applyFont="1" applyFill="1" applyBorder="1" applyAlignment="1">
      <alignment horizontal="right" vertical="center"/>
    </xf>
    <xf numFmtId="38" fontId="49" fillId="0" borderId="38" xfId="1" applyFont="1" applyFill="1" applyBorder="1" applyAlignment="1">
      <alignment horizontal="right" vertical="center"/>
    </xf>
    <xf numFmtId="38" fontId="37" fillId="2" borderId="39" xfId="1" applyFont="1" applyFill="1" applyBorder="1" applyAlignment="1">
      <alignment horizontal="right" vertical="center"/>
    </xf>
    <xf numFmtId="38" fontId="37" fillId="0" borderId="40" xfId="1" applyFont="1" applyFill="1" applyBorder="1" applyAlignment="1">
      <alignment horizontal="right" vertical="center"/>
    </xf>
    <xf numFmtId="38" fontId="49" fillId="0" borderId="40" xfId="1" applyFont="1" applyFill="1" applyBorder="1" applyAlignment="1">
      <alignment horizontal="right" vertical="center"/>
    </xf>
    <xf numFmtId="38" fontId="37" fillId="2" borderId="41" xfId="1" applyFont="1" applyFill="1" applyBorder="1" applyAlignment="1">
      <alignment horizontal="right" vertical="center"/>
    </xf>
    <xf numFmtId="0" fontId="37" fillId="0" borderId="14" xfId="0" applyFont="1" applyBorder="1" applyAlignment="1">
      <alignment horizontal="center" vertical="center" wrapText="1"/>
    </xf>
    <xf numFmtId="38" fontId="49" fillId="0" borderId="1" xfId="1" applyFont="1" applyFill="1" applyBorder="1" applyAlignment="1">
      <alignment horizontal="right" vertical="center"/>
    </xf>
    <xf numFmtId="38" fontId="37" fillId="2" borderId="46" xfId="1" applyFont="1" applyFill="1" applyBorder="1" applyAlignment="1">
      <alignment horizontal="right" vertical="center"/>
    </xf>
    <xf numFmtId="38" fontId="37" fillId="2" borderId="47" xfId="1" applyFont="1" applyFill="1" applyBorder="1" applyAlignment="1">
      <alignment horizontal="right" vertical="center"/>
    </xf>
    <xf numFmtId="38" fontId="37" fillId="2" borderId="48" xfId="1" applyFont="1" applyFill="1" applyBorder="1" applyAlignment="1">
      <alignment horizontal="right" vertical="center"/>
    </xf>
    <xf numFmtId="38" fontId="37" fillId="2" borderId="40" xfId="1" applyFont="1" applyFill="1" applyBorder="1" applyAlignment="1">
      <alignment horizontal="right" vertical="center"/>
    </xf>
    <xf numFmtId="38" fontId="37" fillId="2" borderId="49" xfId="1" applyFont="1" applyFill="1" applyBorder="1" applyAlignment="1">
      <alignment horizontal="right" vertical="center"/>
    </xf>
    <xf numFmtId="38" fontId="37" fillId="0" borderId="41" xfId="1" applyFont="1" applyFill="1" applyBorder="1" applyAlignment="1">
      <alignment horizontal="center" vertical="center"/>
    </xf>
    <xf numFmtId="38" fontId="37" fillId="2" borderId="52" xfId="1" applyFont="1" applyFill="1" applyBorder="1" applyAlignment="1">
      <alignment horizontal="right" vertical="center"/>
    </xf>
    <xf numFmtId="38" fontId="37" fillId="2" borderId="53" xfId="1" applyFont="1" applyFill="1" applyBorder="1" applyAlignment="1">
      <alignment horizontal="right" vertical="center"/>
    </xf>
    <xf numFmtId="38" fontId="37" fillId="2" borderId="54" xfId="1" applyFont="1" applyFill="1" applyBorder="1" applyAlignment="1">
      <alignment horizontal="right" vertical="center"/>
    </xf>
    <xf numFmtId="38" fontId="37" fillId="0" borderId="55" xfId="1" applyFont="1" applyFill="1" applyBorder="1" applyAlignment="1">
      <alignment horizontal="center" vertical="center"/>
    </xf>
    <xf numFmtId="38" fontId="37" fillId="2" borderId="58" xfId="1" applyFont="1" applyFill="1" applyBorder="1" applyAlignment="1">
      <alignment horizontal="right" vertical="center"/>
    </xf>
    <xf numFmtId="38" fontId="37" fillId="2" borderId="59" xfId="1" applyFont="1" applyFill="1" applyBorder="1" applyAlignment="1">
      <alignment horizontal="right" vertical="center"/>
    </xf>
    <xf numFmtId="0" fontId="37" fillId="0" borderId="29" xfId="0" applyFont="1" applyBorder="1" applyAlignment="1">
      <alignment vertical="top"/>
    </xf>
    <xf numFmtId="0" fontId="51" fillId="0" borderId="0" xfId="0" applyFont="1">
      <alignment vertical="center"/>
    </xf>
    <xf numFmtId="0" fontId="4" fillId="0" borderId="0" xfId="0" applyFont="1" applyAlignment="1">
      <alignment horizontal="right"/>
    </xf>
    <xf numFmtId="0" fontId="0" fillId="0" borderId="30" xfId="0" applyBorder="1">
      <alignment vertical="center"/>
    </xf>
    <xf numFmtId="0" fontId="5" fillId="0" borderId="30" xfId="0" applyFont="1" applyBorder="1" applyAlignment="1">
      <alignment horizontal="right" vertical="top"/>
    </xf>
    <xf numFmtId="0" fontId="5" fillId="0" borderId="0" xfId="0" applyFont="1">
      <alignment vertical="center"/>
    </xf>
    <xf numFmtId="0" fontId="53" fillId="0" borderId="2" xfId="0" applyFont="1" applyBorder="1" applyAlignment="1">
      <alignment horizontal="center" vertical="center"/>
    </xf>
    <xf numFmtId="0" fontId="5" fillId="0" borderId="0" xfId="0" applyFont="1" applyAlignment="1">
      <alignment horizontal="right" vertical="top"/>
    </xf>
    <xf numFmtId="0" fontId="57" fillId="0" borderId="0" xfId="0" applyFont="1" applyAlignment="1">
      <alignment horizontal="right" vertical="center"/>
    </xf>
    <xf numFmtId="0" fontId="9" fillId="0" borderId="0" xfId="0" applyFont="1" applyAlignment="1">
      <alignment horizontal="left" vertical="top" wrapText="1"/>
    </xf>
    <xf numFmtId="0" fontId="9" fillId="0" borderId="0" xfId="0" applyFont="1" applyAlignment="1">
      <alignment horizontal="right" vertical="top" wrapText="1"/>
    </xf>
    <xf numFmtId="0" fontId="9" fillId="0" borderId="0" xfId="0" applyFont="1" applyAlignment="1">
      <alignment vertical="top" wrapText="1"/>
    </xf>
    <xf numFmtId="0" fontId="11" fillId="0" borderId="0" xfId="0" applyFont="1">
      <alignment vertical="center"/>
    </xf>
    <xf numFmtId="38" fontId="5" fillId="0" borderId="47" xfId="1" applyFont="1" applyFill="1" applyBorder="1">
      <alignment vertical="center"/>
    </xf>
    <xf numFmtId="38" fontId="5" fillId="4" borderId="82" xfId="1" applyFont="1" applyFill="1" applyBorder="1">
      <alignment vertical="center"/>
    </xf>
    <xf numFmtId="38" fontId="5" fillId="4" borderId="48" xfId="1" applyFont="1" applyFill="1" applyBorder="1">
      <alignment vertical="center"/>
    </xf>
    <xf numFmtId="38" fontId="5" fillId="3" borderId="46" xfId="1" applyFont="1" applyFill="1" applyBorder="1">
      <alignment vertical="center"/>
    </xf>
    <xf numFmtId="180" fontId="5" fillId="4" borderId="46" xfId="0" applyNumberFormat="1" applyFont="1" applyFill="1" applyBorder="1" applyAlignment="1">
      <alignment horizontal="center" vertical="center" wrapText="1" shrinkToFit="1"/>
    </xf>
    <xf numFmtId="179" fontId="9" fillId="0" borderId="81" xfId="0" applyNumberFormat="1" applyFont="1" applyBorder="1">
      <alignment vertical="center"/>
    </xf>
    <xf numFmtId="38" fontId="5" fillId="0" borderId="60" xfId="1" applyFont="1" applyFill="1" applyBorder="1">
      <alignment vertical="center"/>
    </xf>
    <xf numFmtId="38" fontId="5" fillId="4" borderId="33" xfId="1" applyFont="1" applyFill="1" applyBorder="1">
      <alignment vertical="center"/>
    </xf>
    <xf numFmtId="38" fontId="5" fillId="4" borderId="41" xfId="1" applyFont="1" applyFill="1" applyBorder="1">
      <alignment vertical="center"/>
    </xf>
    <xf numFmtId="38" fontId="5" fillId="3" borderId="40" xfId="1" applyFont="1" applyFill="1" applyBorder="1">
      <alignment vertical="center"/>
    </xf>
    <xf numFmtId="180" fontId="5" fillId="4" borderId="44" xfId="0" applyNumberFormat="1" applyFont="1" applyFill="1" applyBorder="1" applyAlignment="1">
      <alignment horizontal="center" vertical="center" wrapText="1" shrinkToFit="1"/>
    </xf>
    <xf numFmtId="179" fontId="9" fillId="0" borderId="2" xfId="0" applyNumberFormat="1" applyFont="1" applyBorder="1">
      <alignment vertical="center"/>
    </xf>
    <xf numFmtId="38" fontId="45" fillId="0" borderId="60" xfId="1" applyFont="1" applyFill="1" applyBorder="1">
      <alignment vertical="center"/>
    </xf>
    <xf numFmtId="179" fontId="45" fillId="0" borderId="2" xfId="0" applyNumberFormat="1" applyFont="1" applyBorder="1" applyAlignment="1">
      <alignment vertical="center" shrinkToFit="1"/>
    </xf>
    <xf numFmtId="179" fontId="45" fillId="0" borderId="2" xfId="0" applyNumberFormat="1" applyFont="1" applyBorder="1">
      <alignment vertical="center"/>
    </xf>
    <xf numFmtId="38" fontId="5" fillId="3" borderId="44" xfId="1" applyFont="1" applyFill="1" applyBorder="1">
      <alignment vertical="center"/>
    </xf>
    <xf numFmtId="179" fontId="9" fillId="0" borderId="80" xfId="0" applyNumberFormat="1" applyFont="1" applyBorder="1">
      <alignment vertical="center"/>
    </xf>
    <xf numFmtId="0" fontId="9" fillId="0" borderId="77" xfId="0" applyFont="1" applyBorder="1" applyAlignment="1">
      <alignment horizontal="center" vertical="center" wrapText="1"/>
    </xf>
    <xf numFmtId="0" fontId="8" fillId="0" borderId="0" xfId="0" applyFont="1" applyAlignment="1">
      <alignment horizontal="left" vertical="top"/>
    </xf>
    <xf numFmtId="38" fontId="5" fillId="0" borderId="0" xfId="1" applyFont="1" applyFill="1" applyBorder="1" applyAlignment="1">
      <alignment horizontal="right" vertical="center"/>
    </xf>
    <xf numFmtId="0" fontId="9" fillId="0" borderId="0" xfId="0" applyFont="1" applyAlignment="1">
      <alignment horizontal="center" vertical="center" wrapText="1" shrinkToFit="1"/>
    </xf>
    <xf numFmtId="179" fontId="9" fillId="0" borderId="0" xfId="0" applyNumberFormat="1" applyFont="1">
      <alignment vertical="center"/>
    </xf>
    <xf numFmtId="38" fontId="45" fillId="0" borderId="32" xfId="1" applyFont="1" applyFill="1" applyBorder="1">
      <alignment vertical="center"/>
    </xf>
    <xf numFmtId="38" fontId="5" fillId="4" borderId="70" xfId="1" applyFont="1" applyFill="1" applyBorder="1">
      <alignment vertical="center"/>
    </xf>
    <xf numFmtId="179" fontId="45" fillId="0" borderId="27" xfId="0" applyNumberFormat="1" applyFont="1" applyBorder="1">
      <alignment vertical="center"/>
    </xf>
    <xf numFmtId="0" fontId="9" fillId="0" borderId="66" xfId="0" applyFont="1" applyBorder="1" applyAlignment="1">
      <alignment horizontal="center" vertical="center" wrapText="1"/>
    </xf>
    <xf numFmtId="0" fontId="10" fillId="0" borderId="62" xfId="0" applyFont="1" applyBorder="1" applyAlignment="1">
      <alignment horizontal="center" vertical="center" wrapText="1"/>
    </xf>
    <xf numFmtId="0" fontId="9" fillId="0" borderId="62" xfId="0" applyFont="1" applyBorder="1" applyAlignment="1">
      <alignment horizontal="center" vertical="center" wrapText="1"/>
    </xf>
    <xf numFmtId="178" fontId="0" fillId="0" borderId="0" xfId="0" applyNumberFormat="1" applyAlignment="1">
      <alignment horizontal="right" vertical="center"/>
    </xf>
    <xf numFmtId="0" fontId="9" fillId="0" borderId="0" xfId="0" applyFont="1" applyAlignment="1">
      <alignment vertical="center" wrapText="1"/>
    </xf>
    <xf numFmtId="0" fontId="9" fillId="0" borderId="30" xfId="0" applyFont="1" applyBorder="1" applyAlignment="1">
      <alignment vertical="center" wrapText="1"/>
    </xf>
    <xf numFmtId="0" fontId="59" fillId="0" borderId="0" xfId="0" applyFont="1" applyAlignment="1">
      <alignment horizontal="center" vertical="center"/>
    </xf>
    <xf numFmtId="0" fontId="60" fillId="0" borderId="0" xfId="0" applyFont="1" applyAlignment="1">
      <alignment horizontal="center" vertical="center"/>
    </xf>
    <xf numFmtId="0" fontId="5" fillId="0" borderId="0" xfId="0" applyFont="1" applyAlignment="1">
      <alignment horizontal="center" vertical="center"/>
    </xf>
    <xf numFmtId="177" fontId="59" fillId="3" borderId="2" xfId="0" applyNumberFormat="1" applyFont="1" applyFill="1" applyBorder="1" applyAlignment="1">
      <alignment horizontal="center" vertical="center"/>
    </xf>
    <xf numFmtId="177" fontId="60" fillId="3" borderId="1" xfId="0" applyNumberFormat="1" applyFont="1" applyFill="1" applyBorder="1" applyAlignment="1">
      <alignment horizontal="center" vertical="center"/>
    </xf>
    <xf numFmtId="0" fontId="47" fillId="0" borderId="2" xfId="0" applyFont="1" applyBorder="1" applyAlignment="1">
      <alignment horizontal="center" vertical="center"/>
    </xf>
    <xf numFmtId="0" fontId="46" fillId="0" borderId="1" xfId="0"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17" xfId="0" applyFont="1" applyBorder="1" applyAlignment="1">
      <alignment vertical="center" wrapText="1"/>
    </xf>
    <xf numFmtId="0" fontId="6" fillId="0" borderId="0" xfId="0" applyFont="1" applyAlignment="1">
      <alignment horizontal="right" vertical="top"/>
    </xf>
    <xf numFmtId="0" fontId="5" fillId="0" borderId="0" xfId="0" applyFont="1" applyAlignment="1"/>
    <xf numFmtId="0" fontId="57" fillId="0" borderId="0" xfId="0" applyFont="1" applyAlignment="1">
      <alignment horizontal="right" vertical="top"/>
    </xf>
    <xf numFmtId="0" fontId="34" fillId="0" borderId="0" xfId="0" applyFont="1" applyAlignment="1">
      <alignment horizontal="right"/>
    </xf>
    <xf numFmtId="38" fontId="37" fillId="2" borderId="68" xfId="1" applyFont="1" applyFill="1" applyBorder="1" applyAlignment="1">
      <alignment horizontal="right" vertical="center"/>
    </xf>
    <xf numFmtId="176" fontId="34" fillId="0" borderId="84" xfId="0" applyNumberFormat="1" applyFont="1" applyBorder="1" applyAlignment="1">
      <alignment horizontal="left" vertical="center"/>
    </xf>
    <xf numFmtId="0" fontId="53" fillId="0" borderId="6" xfId="0" applyFont="1" applyBorder="1" applyAlignment="1">
      <alignment horizontal="right" vertical="center"/>
    </xf>
    <xf numFmtId="0" fontId="34" fillId="0" borderId="86" xfId="0" applyFont="1" applyBorder="1">
      <alignment vertical="center"/>
    </xf>
    <xf numFmtId="0" fontId="34" fillId="0" borderId="34" xfId="0" applyFont="1" applyBorder="1" applyAlignment="1">
      <alignment horizontal="center" vertical="center"/>
    </xf>
    <xf numFmtId="0" fontId="63" fillId="0" borderId="0" xfId="0" applyFont="1" applyAlignment="1">
      <alignment vertical="center" wrapText="1"/>
    </xf>
    <xf numFmtId="0" fontId="64" fillId="0" borderId="40" xfId="0" applyFont="1" applyBorder="1" applyAlignment="1">
      <alignment horizontal="center" vertical="center"/>
    </xf>
    <xf numFmtId="0" fontId="64" fillId="0" borderId="0" xfId="0" applyFont="1">
      <alignment vertical="center"/>
    </xf>
    <xf numFmtId="0" fontId="63" fillId="0" borderId="0" xfId="0" applyFont="1">
      <alignment vertical="center"/>
    </xf>
    <xf numFmtId="0" fontId="63" fillId="0" borderId="0" xfId="0" applyFont="1" applyAlignment="1">
      <alignment horizontal="right" vertical="center"/>
    </xf>
    <xf numFmtId="0" fontId="30" fillId="0" borderId="0" xfId="0" applyFont="1" applyAlignment="1">
      <alignment horizontal="left" vertical="center"/>
    </xf>
    <xf numFmtId="0" fontId="65" fillId="0" borderId="0" xfId="0" applyFont="1">
      <alignment vertical="center"/>
    </xf>
    <xf numFmtId="0" fontId="6" fillId="0" borderId="0" xfId="0" applyFont="1">
      <alignment vertical="center"/>
    </xf>
    <xf numFmtId="0" fontId="62" fillId="0" borderId="0" xfId="0" applyFont="1">
      <alignment vertical="center"/>
    </xf>
    <xf numFmtId="0" fontId="4" fillId="0" borderId="0" xfId="0" applyFont="1">
      <alignment vertical="center"/>
    </xf>
    <xf numFmtId="0" fontId="4" fillId="5" borderId="0" xfId="0" applyFont="1" applyFill="1">
      <alignment vertical="center"/>
    </xf>
    <xf numFmtId="0" fontId="67" fillId="0" borderId="0" xfId="2" applyFont="1">
      <alignment vertical="center"/>
    </xf>
    <xf numFmtId="0" fontId="25" fillId="0" borderId="0" xfId="0" applyFont="1" applyAlignment="1">
      <alignment vertical="center" wrapText="1"/>
    </xf>
    <xf numFmtId="0" fontId="25" fillId="0" borderId="0" xfId="0" applyFont="1">
      <alignment vertical="center"/>
    </xf>
    <xf numFmtId="0" fontId="69" fillId="0" borderId="0" xfId="2" applyFont="1">
      <alignment vertical="center"/>
    </xf>
    <xf numFmtId="0" fontId="23" fillId="0" borderId="0" xfId="0" applyFont="1" applyAlignment="1">
      <alignment horizontal="left" vertical="center"/>
    </xf>
    <xf numFmtId="0" fontId="4" fillId="0" borderId="88" xfId="0" applyFont="1" applyBorder="1">
      <alignment vertical="center"/>
    </xf>
    <xf numFmtId="0" fontId="23" fillId="0" borderId="0" xfId="0" applyFont="1">
      <alignment vertical="center"/>
    </xf>
    <xf numFmtId="0" fontId="23" fillId="0" borderId="0" xfId="0" applyFont="1" applyAlignment="1">
      <alignment horizontal="center" vertical="center"/>
    </xf>
    <xf numFmtId="0" fontId="69" fillId="0" borderId="0" xfId="0" applyFont="1">
      <alignment vertical="center"/>
    </xf>
    <xf numFmtId="14" fontId="4" fillId="0" borderId="0" xfId="0" applyNumberFormat="1" applyFont="1">
      <alignment vertical="center"/>
    </xf>
    <xf numFmtId="0" fontId="29" fillId="0" borderId="0" xfId="0" applyFont="1">
      <alignment vertical="center"/>
    </xf>
    <xf numFmtId="0" fontId="6" fillId="0" borderId="0" xfId="2">
      <alignment vertical="center"/>
    </xf>
    <xf numFmtId="0" fontId="70" fillId="0" borderId="0" xfId="2" applyFont="1">
      <alignment vertical="center"/>
    </xf>
    <xf numFmtId="0" fontId="6" fillId="5" borderId="0" xfId="2" applyFill="1">
      <alignment vertical="center"/>
    </xf>
    <xf numFmtId="0" fontId="71" fillId="0" borderId="0" xfId="2" applyFont="1">
      <alignment vertical="center"/>
    </xf>
    <xf numFmtId="0" fontId="6" fillId="0" borderId="0" xfId="2" applyAlignment="1">
      <alignment horizontal="center" vertical="center"/>
    </xf>
    <xf numFmtId="0" fontId="6" fillId="5" borderId="30" xfId="2" applyFill="1" applyBorder="1" applyAlignment="1" applyProtection="1">
      <alignment horizontal="center" vertical="center"/>
      <protection locked="0"/>
    </xf>
    <xf numFmtId="0" fontId="6" fillId="0" borderId="30" xfId="2" applyBorder="1" applyAlignment="1">
      <alignment horizontal="center" vertical="center"/>
    </xf>
    <xf numFmtId="0" fontId="6" fillId="0" borderId="40" xfId="2" applyBorder="1">
      <alignment vertical="center"/>
    </xf>
    <xf numFmtId="181" fontId="6" fillId="0" borderId="40" xfId="2" applyNumberFormat="1" applyBorder="1">
      <alignment vertical="center"/>
    </xf>
    <xf numFmtId="0" fontId="6" fillId="0" borderId="0" xfId="2" applyAlignment="1" applyProtection="1">
      <alignment horizontal="center" vertical="center"/>
      <protection locked="0"/>
    </xf>
    <xf numFmtId="0" fontId="6" fillId="0" borderId="89" xfId="2" applyBorder="1">
      <alignment vertical="center"/>
    </xf>
    <xf numFmtId="38" fontId="0" fillId="5" borderId="90" xfId="3" applyFont="1" applyFill="1" applyBorder="1" applyProtection="1">
      <alignment vertical="center"/>
      <protection locked="0"/>
    </xf>
    <xf numFmtId="38" fontId="0" fillId="0" borderId="0" xfId="3" applyFont="1">
      <alignment vertical="center"/>
    </xf>
    <xf numFmtId="0" fontId="6" fillId="0" borderId="81" xfId="2" applyBorder="1">
      <alignment vertical="center"/>
    </xf>
    <xf numFmtId="38" fontId="0" fillId="5" borderId="91" xfId="3" applyFont="1" applyFill="1" applyBorder="1" applyProtection="1">
      <alignment vertical="center"/>
      <protection locked="0"/>
    </xf>
    <xf numFmtId="0" fontId="6" fillId="0" borderId="87" xfId="2" applyBorder="1">
      <alignment vertical="center"/>
    </xf>
    <xf numFmtId="0" fontId="6" fillId="0" borderId="13" xfId="2" applyBorder="1">
      <alignment vertical="center"/>
    </xf>
    <xf numFmtId="0" fontId="6" fillId="0" borderId="86" xfId="2" applyBorder="1">
      <alignment vertical="center"/>
    </xf>
    <xf numFmtId="181" fontId="6" fillId="0" borderId="0" xfId="2" applyNumberFormat="1">
      <alignment vertical="center"/>
    </xf>
    <xf numFmtId="0" fontId="6" fillId="0" borderId="88" xfId="2" applyBorder="1">
      <alignment vertical="center"/>
    </xf>
    <xf numFmtId="182" fontId="6" fillId="0" borderId="0" xfId="2" applyNumberFormat="1" applyAlignment="1">
      <alignment horizontal="center" vertical="center"/>
    </xf>
    <xf numFmtId="0" fontId="6" fillId="0" borderId="3" xfId="2" applyBorder="1">
      <alignment vertical="center"/>
    </xf>
    <xf numFmtId="0" fontId="6" fillId="0" borderId="40" xfId="2" applyBorder="1" applyAlignment="1">
      <alignment horizontal="center" vertical="center"/>
    </xf>
    <xf numFmtId="38" fontId="0" fillId="0" borderId="40" xfId="3" applyFont="1" applyBorder="1">
      <alignment vertical="center"/>
    </xf>
    <xf numFmtId="0" fontId="6" fillId="6" borderId="89" xfId="2" applyFill="1" applyBorder="1">
      <alignment vertical="center"/>
    </xf>
    <xf numFmtId="38" fontId="0" fillId="6" borderId="90" xfId="3" applyFont="1" applyFill="1" applyBorder="1">
      <alignment vertical="center"/>
    </xf>
    <xf numFmtId="0" fontId="6" fillId="6" borderId="81" xfId="2" applyFill="1" applyBorder="1">
      <alignment vertical="center"/>
    </xf>
    <xf numFmtId="38" fontId="0" fillId="6" borderId="91" xfId="3" applyFont="1" applyFill="1" applyBorder="1">
      <alignment vertical="center"/>
    </xf>
    <xf numFmtId="0" fontId="6" fillId="0" borderId="29" xfId="2" applyBorder="1">
      <alignment vertical="center"/>
    </xf>
    <xf numFmtId="0" fontId="6" fillId="0" borderId="30" xfId="2" applyBorder="1">
      <alignment vertical="center"/>
    </xf>
    <xf numFmtId="0" fontId="6" fillId="0" borderId="28" xfId="2" applyBorder="1">
      <alignment vertical="center"/>
    </xf>
    <xf numFmtId="0" fontId="30" fillId="0" borderId="0" xfId="2" applyFont="1" applyAlignment="1">
      <alignment vertical="top"/>
    </xf>
    <xf numFmtId="0" fontId="4" fillId="0" borderId="0" xfId="0" applyFont="1" applyProtection="1">
      <alignment vertical="center"/>
    </xf>
    <xf numFmtId="0" fontId="22" fillId="0" borderId="0" xfId="0" applyFont="1" applyProtection="1">
      <alignment vertical="center"/>
    </xf>
    <xf numFmtId="0" fontId="22" fillId="0" borderId="0" xfId="0" applyFont="1" applyAlignment="1" applyProtection="1">
      <alignment horizontal="left" vertical="center"/>
    </xf>
    <xf numFmtId="0" fontId="23" fillId="0" borderId="0" xfId="0" applyFont="1" applyProtection="1">
      <alignment vertical="center"/>
    </xf>
    <xf numFmtId="0" fontId="23"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24" fillId="0" borderId="0" xfId="0" applyFont="1" applyAlignment="1" applyProtection="1">
      <alignment horizontal="center" vertical="center"/>
    </xf>
    <xf numFmtId="0" fontId="4" fillId="0" borderId="3" xfId="0" applyFont="1" applyBorder="1" applyProtection="1">
      <alignment vertical="center"/>
    </xf>
    <xf numFmtId="0" fontId="4" fillId="0" borderId="4" xfId="0" applyFont="1" applyBorder="1" applyAlignment="1" applyProtection="1">
      <alignment horizontal="center" vertical="center"/>
    </xf>
    <xf numFmtId="0" fontId="4" fillId="0" borderId="13" xfId="0" applyFont="1" applyBorder="1" applyProtection="1">
      <alignment vertical="center"/>
    </xf>
    <xf numFmtId="176" fontId="4" fillId="0" borderId="13" xfId="0" applyNumberFormat="1" applyFont="1" applyBorder="1" applyAlignment="1" applyProtection="1">
      <alignment horizontal="left" vertical="center"/>
    </xf>
    <xf numFmtId="176" fontId="4" fillId="0" borderId="0" xfId="0" applyNumberFormat="1" applyFont="1" applyAlignment="1" applyProtection="1">
      <alignment horizontal="left" vertical="center"/>
    </xf>
    <xf numFmtId="0" fontId="23" fillId="0" borderId="23" xfId="0" applyFont="1" applyBorder="1" applyAlignment="1" applyProtection="1">
      <alignment horizontal="center" vertical="center"/>
    </xf>
    <xf numFmtId="0" fontId="23" fillId="0" borderId="28" xfId="0" applyFont="1" applyBorder="1" applyAlignment="1" applyProtection="1">
      <alignment horizontal="center" vertical="center"/>
    </xf>
    <xf numFmtId="0" fontId="27" fillId="0" borderId="0" xfId="0" applyFont="1" applyAlignment="1" applyProtection="1">
      <alignment horizontal="left" vertical="center"/>
    </xf>
    <xf numFmtId="0" fontId="27" fillId="0" borderId="0" xfId="0" applyFont="1" applyAlignment="1" applyProtection="1">
      <alignment horizontal="right" vertical="center"/>
    </xf>
    <xf numFmtId="0" fontId="27"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23" fillId="0" borderId="0" xfId="0" applyFont="1" applyAlignment="1" applyProtection="1">
      <alignment horizontal="left" vertical="center"/>
    </xf>
    <xf numFmtId="0" fontId="23" fillId="0" borderId="30" xfId="0" applyFont="1" applyBorder="1" applyAlignment="1" applyProtection="1">
      <alignment horizontal="left" vertical="center" wrapText="1"/>
    </xf>
    <xf numFmtId="0" fontId="23" fillId="0" borderId="36"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14" xfId="0" applyFont="1" applyBorder="1" applyAlignment="1" applyProtection="1">
      <alignment horizontal="center" vertical="center" wrapText="1"/>
    </xf>
    <xf numFmtId="38" fontId="23" fillId="0" borderId="41" xfId="1" applyFont="1" applyFill="1" applyBorder="1" applyAlignment="1" applyProtection="1">
      <alignment horizontal="center" vertical="center"/>
    </xf>
    <xf numFmtId="38" fontId="23" fillId="0" borderId="55" xfId="1" applyFont="1" applyFill="1" applyBorder="1" applyAlignment="1" applyProtection="1">
      <alignment horizontal="center" vertical="center"/>
    </xf>
    <xf numFmtId="0" fontId="23" fillId="0" borderId="29" xfId="0" applyFont="1" applyBorder="1" applyAlignment="1" applyProtection="1">
      <alignment vertical="top"/>
    </xf>
    <xf numFmtId="0" fontId="29" fillId="0" borderId="0" xfId="0" applyFont="1" applyProtection="1">
      <alignment vertical="center"/>
    </xf>
    <xf numFmtId="0" fontId="4" fillId="0" borderId="0" xfId="0" applyFont="1" applyAlignment="1" applyProtection="1">
      <alignment horizontal="right"/>
    </xf>
    <xf numFmtId="0" fontId="5" fillId="0" borderId="0" xfId="0" applyFont="1" applyProtection="1">
      <alignment vertical="center"/>
    </xf>
    <xf numFmtId="0" fontId="0" fillId="0" borderId="0" xfId="0" applyFont="1" applyProtection="1">
      <alignment vertical="center"/>
    </xf>
    <xf numFmtId="0" fontId="6" fillId="0" borderId="0" xfId="0" applyFont="1" applyAlignment="1" applyProtection="1">
      <alignment horizontal="right" vertical="top"/>
    </xf>
    <xf numFmtId="0" fontId="5" fillId="0" borderId="0" xfId="0" applyFont="1" applyAlignment="1" applyProtection="1"/>
    <xf numFmtId="0" fontId="5" fillId="0" borderId="0" xfId="0" applyFont="1" applyAlignment="1" applyProtection="1">
      <alignment horizontal="right" vertical="center"/>
    </xf>
    <xf numFmtId="0" fontId="5"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5" fillId="0" borderId="0" xfId="0" applyFont="1" applyAlignment="1" applyProtection="1">
      <alignment horizontal="center" vertical="center"/>
    </xf>
    <xf numFmtId="0" fontId="31" fillId="0" borderId="0" xfId="0" applyFont="1" applyAlignment="1" applyProtection="1">
      <alignment horizontal="center" vertical="center"/>
    </xf>
    <xf numFmtId="0" fontId="32" fillId="0" borderId="0" xfId="0" applyFont="1" applyAlignment="1" applyProtection="1">
      <alignment horizontal="center" vertical="center"/>
    </xf>
    <xf numFmtId="0" fontId="8" fillId="0" borderId="0" xfId="0" applyFont="1" applyAlignment="1" applyProtection="1">
      <alignment horizontal="left" vertical="top"/>
    </xf>
    <xf numFmtId="0" fontId="9" fillId="0" borderId="30" xfId="0" applyFont="1" applyBorder="1" applyAlignment="1" applyProtection="1">
      <alignment vertical="center" wrapText="1"/>
    </xf>
    <xf numFmtId="0" fontId="9" fillId="0" borderId="62" xfId="0" applyFont="1" applyBorder="1" applyAlignment="1" applyProtection="1">
      <alignment horizontal="center" vertical="center" wrapText="1"/>
    </xf>
    <xf numFmtId="0" fontId="10" fillId="0" borderId="62" xfId="0" applyFont="1" applyBorder="1" applyAlignment="1" applyProtection="1">
      <alignment horizontal="center" vertical="center" wrapText="1"/>
    </xf>
    <xf numFmtId="0" fontId="9" fillId="0" borderId="66" xfId="0" applyFont="1" applyBorder="1" applyAlignment="1" applyProtection="1">
      <alignment horizontal="center" vertical="center" wrapText="1"/>
    </xf>
    <xf numFmtId="179" fontId="9" fillId="0" borderId="0" xfId="0" applyNumberFormat="1" applyFont="1" applyProtection="1">
      <alignment vertical="center"/>
    </xf>
    <xf numFmtId="0" fontId="9" fillId="0" borderId="0" xfId="0" applyFont="1" applyAlignment="1" applyProtection="1">
      <alignment horizontal="center" vertical="center" wrapText="1" shrinkToFit="1"/>
    </xf>
    <xf numFmtId="38" fontId="5" fillId="0" borderId="0" xfId="1" applyFont="1" applyFill="1" applyBorder="1" applyAlignment="1" applyProtection="1">
      <alignment horizontal="right" vertical="center"/>
    </xf>
    <xf numFmtId="0" fontId="9" fillId="0" borderId="77" xfId="0" applyFont="1" applyBorder="1" applyAlignment="1" applyProtection="1">
      <alignment horizontal="center" vertical="center" wrapText="1"/>
    </xf>
    <xf numFmtId="0" fontId="11" fillId="0" borderId="0" xfId="0" applyFont="1" applyProtection="1">
      <alignment vertical="center"/>
    </xf>
    <xf numFmtId="0" fontId="9" fillId="0" borderId="0" xfId="0" applyFont="1" applyAlignment="1" applyProtection="1">
      <alignment vertical="top" wrapText="1"/>
    </xf>
    <xf numFmtId="0" fontId="9" fillId="0" borderId="0" xfId="0" applyFont="1" applyAlignment="1" applyProtection="1">
      <alignment horizontal="right" vertical="top" wrapText="1"/>
    </xf>
    <xf numFmtId="0" fontId="5" fillId="0" borderId="0" xfId="0" applyFont="1" applyAlignment="1" applyProtection="1">
      <alignment horizontal="right" vertical="top"/>
    </xf>
    <xf numFmtId="0" fontId="9" fillId="0" borderId="0" xfId="0" applyFont="1" applyAlignment="1" applyProtection="1">
      <alignment horizontal="left" vertical="top" wrapText="1"/>
    </xf>
    <xf numFmtId="0" fontId="0" fillId="0" borderId="0" xfId="0" applyFont="1" applyAlignment="1" applyProtection="1">
      <alignment horizontal="right" vertical="center"/>
    </xf>
    <xf numFmtId="38" fontId="23" fillId="0" borderId="1" xfId="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22" fillId="0" borderId="0" xfId="0" applyFont="1" applyAlignment="1" applyProtection="1">
      <alignment horizontal="left"/>
    </xf>
    <xf numFmtId="0" fontId="4" fillId="0" borderId="0" xfId="0" applyFont="1" applyAlignment="1" applyProtection="1">
      <alignment horizontal="right" vertical="center" wrapText="1"/>
    </xf>
    <xf numFmtId="0" fontId="3" fillId="0" borderId="0" xfId="0" applyFont="1" applyAlignment="1" applyProtection="1">
      <alignment horizontal="right" vertical="center"/>
    </xf>
    <xf numFmtId="0" fontId="3" fillId="0" borderId="0" xfId="0" applyFont="1" applyAlignment="1" applyProtection="1">
      <alignment horizontal="left"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10" xfId="0" applyFont="1" applyBorder="1" applyAlignment="1" applyProtection="1">
      <alignment horizontal="left" vertical="center" wrapText="1" indent="1"/>
      <protection locked="0"/>
    </xf>
    <xf numFmtId="0" fontId="23" fillId="0" borderId="11" xfId="0" applyFont="1" applyBorder="1" applyAlignment="1" applyProtection="1">
      <alignment horizontal="left" vertical="center" wrapText="1" indent="1"/>
      <protection locked="0"/>
    </xf>
    <xf numFmtId="0" fontId="23" fillId="0" borderId="12" xfId="0" applyFont="1" applyBorder="1" applyAlignment="1" applyProtection="1">
      <alignment horizontal="left" vertical="center" wrapText="1" indent="1"/>
      <protection locked="0"/>
    </xf>
    <xf numFmtId="0" fontId="23" fillId="0" borderId="13" xfId="0" applyFont="1" applyBorder="1" applyAlignment="1" applyProtection="1">
      <alignment horizontal="center" vertical="center" wrapText="1"/>
    </xf>
    <xf numFmtId="0" fontId="23" fillId="0" borderId="14"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6" fillId="0" borderId="19" xfId="0" applyFont="1" applyBorder="1" applyAlignment="1" applyProtection="1">
      <alignment horizontal="left" vertical="center" wrapText="1"/>
    </xf>
    <xf numFmtId="0" fontId="26" fillId="0" borderId="20" xfId="0" applyFont="1" applyBorder="1" applyAlignment="1" applyProtection="1">
      <alignment horizontal="left" vertical="center" wrapText="1"/>
    </xf>
    <xf numFmtId="0" fontId="26" fillId="0" borderId="21" xfId="0" applyFont="1" applyBorder="1" applyAlignment="1" applyProtection="1">
      <alignment horizontal="left" vertical="center" wrapText="1"/>
    </xf>
    <xf numFmtId="0" fontId="23" fillId="0" borderId="0" xfId="0" applyFont="1" applyAlignment="1" applyProtection="1">
      <alignment horizontal="center" vertical="center" wrapText="1"/>
    </xf>
    <xf numFmtId="0" fontId="23" fillId="0" borderId="22"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176" fontId="4" fillId="0" borderId="16" xfId="0" applyNumberFormat="1" applyFont="1" applyBorder="1" applyAlignment="1" applyProtection="1">
      <alignment horizontal="center" vertical="center"/>
      <protection locked="0"/>
    </xf>
    <xf numFmtId="176" fontId="4" fillId="0" borderId="17" xfId="0" applyNumberFormat="1" applyFont="1" applyBorder="1" applyAlignment="1" applyProtection="1">
      <alignment horizontal="center" vertical="center"/>
      <protection locked="0"/>
    </xf>
    <xf numFmtId="176" fontId="4" fillId="0" borderId="18" xfId="0" applyNumberFormat="1" applyFont="1" applyBorder="1" applyAlignment="1" applyProtection="1">
      <alignment horizontal="center" vertical="center"/>
      <protection locked="0"/>
    </xf>
    <xf numFmtId="0" fontId="23" fillId="0" borderId="24" xfId="0" applyFont="1" applyBorder="1" applyAlignment="1" applyProtection="1">
      <alignment horizontal="center" vertical="top" wrapText="1"/>
      <protection locked="0"/>
    </xf>
    <xf numFmtId="0" fontId="23" fillId="0" borderId="25" xfId="0" applyFont="1" applyBorder="1" applyAlignment="1" applyProtection="1">
      <alignment horizontal="center" vertical="top" wrapText="1"/>
      <protection locked="0"/>
    </xf>
    <xf numFmtId="0" fontId="23" fillId="0" borderId="26" xfId="0" applyFont="1" applyBorder="1" applyAlignment="1" applyProtection="1">
      <alignment horizontal="center" vertical="top" wrapText="1"/>
      <protection locked="0"/>
    </xf>
    <xf numFmtId="0" fontId="23" fillId="0" borderId="32" xfId="0" applyFont="1" applyBorder="1" applyAlignment="1" applyProtection="1">
      <alignment horizontal="center" vertical="top" wrapText="1"/>
      <protection locked="0"/>
    </xf>
    <xf numFmtId="0" fontId="23" fillId="0" borderId="30" xfId="0" applyFont="1" applyBorder="1" applyAlignment="1" applyProtection="1">
      <alignment horizontal="center" vertical="top" wrapText="1"/>
      <protection locked="0"/>
    </xf>
    <xf numFmtId="0" fontId="23" fillId="0" borderId="28" xfId="0" applyFont="1" applyBorder="1" applyAlignment="1" applyProtection="1">
      <alignment horizontal="center" vertical="top" wrapText="1"/>
      <protection locked="0"/>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38" fontId="24" fillId="2" borderId="33" xfId="0" applyNumberFormat="1" applyFont="1" applyFill="1" applyBorder="1" applyAlignment="1" applyProtection="1">
      <alignment horizontal="right" vertical="center" indent="1"/>
    </xf>
    <xf numFmtId="0" fontId="24" fillId="2" borderId="33" xfId="0" applyFont="1" applyFill="1" applyBorder="1" applyAlignment="1" applyProtection="1">
      <alignment horizontal="right" vertical="center" indent="1"/>
    </xf>
    <xf numFmtId="0" fontId="4" fillId="0" borderId="0" xfId="0" applyFont="1" applyAlignment="1" applyProtection="1">
      <alignment horizontal="right" vertical="center"/>
    </xf>
    <xf numFmtId="0" fontId="23" fillId="0" borderId="34"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37"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38" fontId="23" fillId="2" borderId="38" xfId="1" applyFont="1" applyFill="1" applyBorder="1" applyAlignment="1" applyProtection="1">
      <alignment horizontal="right" vertical="center"/>
    </xf>
    <xf numFmtId="38" fontId="23" fillId="2" borderId="44" xfId="1" applyFont="1" applyFill="1" applyBorder="1" applyAlignment="1" applyProtection="1">
      <alignment horizontal="right" vertical="center"/>
    </xf>
    <xf numFmtId="0" fontId="23" fillId="0" borderId="42" xfId="0" applyFont="1" applyBorder="1" applyAlignment="1" applyProtection="1">
      <alignment horizontal="center" vertical="center"/>
    </xf>
    <xf numFmtId="38" fontId="23" fillId="2" borderId="43" xfId="1" applyFont="1" applyFill="1" applyBorder="1" applyAlignment="1" applyProtection="1">
      <alignment horizontal="right" vertical="center"/>
    </xf>
    <xf numFmtId="38" fontId="23" fillId="2" borderId="45" xfId="1" applyFont="1" applyFill="1" applyBorder="1" applyAlignment="1" applyProtection="1">
      <alignment horizontal="right" vertical="center"/>
    </xf>
    <xf numFmtId="0" fontId="23" fillId="0" borderId="29" xfId="0" applyFont="1" applyBorder="1" applyAlignment="1" applyProtection="1">
      <alignment horizontal="center" vertical="center"/>
    </xf>
    <xf numFmtId="0" fontId="23" fillId="0" borderId="31" xfId="0" applyFont="1" applyBorder="1" applyAlignment="1" applyProtection="1">
      <alignment horizontal="center" vertical="center"/>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wrapText="1"/>
    </xf>
    <xf numFmtId="0" fontId="23" fillId="0" borderId="56" xfId="0" applyFont="1" applyBorder="1" applyAlignment="1" applyProtection="1">
      <alignment horizontal="center" vertical="center" wrapText="1"/>
    </xf>
    <xf numFmtId="0" fontId="23" fillId="0" borderId="57" xfId="0" applyFont="1" applyBorder="1" applyAlignment="1" applyProtection="1">
      <alignment horizontal="center" vertical="center" wrapText="1"/>
    </xf>
    <xf numFmtId="0" fontId="23" fillId="0" borderId="6"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7" fillId="0" borderId="0" xfId="0" applyFont="1" applyAlignment="1" applyProtection="1">
      <alignment horizontal="center" vertical="center"/>
    </xf>
    <xf numFmtId="0" fontId="5" fillId="0" borderId="0" xfId="0" applyFont="1" applyAlignment="1" applyProtection="1">
      <alignment horizontal="right" vertical="center" wrapText="1"/>
    </xf>
    <xf numFmtId="177" fontId="5" fillId="3" borderId="33"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5" fillId="0" borderId="54"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1" xfId="0" applyFont="1" applyBorder="1" applyAlignment="1" applyProtection="1">
      <alignment horizontal="center" vertical="center"/>
    </xf>
    <xf numFmtId="0" fontId="9" fillId="0" borderId="40" xfId="0" applyFont="1" applyBorder="1" applyAlignment="1" applyProtection="1">
      <alignment horizontal="center" vertical="center"/>
    </xf>
    <xf numFmtId="0" fontId="5" fillId="0" borderId="40" xfId="0" applyFont="1" applyBorder="1" applyAlignment="1" applyProtection="1">
      <alignment horizontal="center" vertical="center"/>
      <protection locked="0"/>
    </xf>
    <xf numFmtId="0" fontId="9" fillId="0" borderId="40" xfId="0" applyFont="1" applyBorder="1" applyAlignment="1" applyProtection="1">
      <alignment horizontal="center" vertical="center" wrapText="1"/>
    </xf>
    <xf numFmtId="178" fontId="0" fillId="0" borderId="30" xfId="0" applyNumberFormat="1" applyFont="1" applyBorder="1" applyAlignment="1" applyProtection="1">
      <alignment horizontal="right" vertical="center"/>
    </xf>
    <xf numFmtId="0" fontId="9" fillId="0" borderId="63" xfId="0" applyFont="1" applyBorder="1" applyAlignment="1" applyProtection="1">
      <alignment horizontal="center" vertical="center" wrapText="1"/>
    </xf>
    <xf numFmtId="0" fontId="9" fillId="0" borderId="64" xfId="0" applyFont="1" applyBorder="1" applyAlignment="1" applyProtection="1">
      <alignment horizontal="center" vertical="center" wrapText="1"/>
    </xf>
    <xf numFmtId="0" fontId="9" fillId="0" borderId="65" xfId="0" applyFont="1" applyBorder="1" applyAlignment="1" applyProtection="1">
      <alignment horizontal="center" vertical="center" wrapText="1"/>
    </xf>
    <xf numFmtId="0" fontId="9" fillId="0" borderId="67" xfId="0" applyFont="1" applyBorder="1" applyAlignment="1" applyProtection="1">
      <alignment horizontal="center" vertical="center" wrapText="1"/>
    </xf>
    <xf numFmtId="0" fontId="5" fillId="4" borderId="68" xfId="0" applyFont="1" applyFill="1" applyBorder="1" applyAlignment="1" applyProtection="1">
      <alignment horizontal="center" vertical="center" wrapText="1" shrinkToFit="1"/>
    </xf>
    <xf numFmtId="0" fontId="5" fillId="4" borderId="57" xfId="0" applyFont="1" applyFill="1" applyBorder="1" applyAlignment="1" applyProtection="1">
      <alignment horizontal="center" vertical="center" wrapText="1" shrinkToFit="1"/>
    </xf>
    <xf numFmtId="38" fontId="5" fillId="3" borderId="68" xfId="1" applyFont="1" applyFill="1" applyBorder="1" applyAlignment="1" applyProtection="1">
      <alignment horizontal="right" vertical="center"/>
    </xf>
    <xf numFmtId="38" fontId="5" fillId="3" borderId="69" xfId="1" applyFont="1" applyFill="1" applyBorder="1" applyAlignment="1" applyProtection="1">
      <alignment horizontal="right" vertical="center"/>
    </xf>
    <xf numFmtId="38" fontId="5" fillId="0" borderId="32" xfId="1" applyFont="1" applyFill="1" applyBorder="1" applyAlignment="1" applyProtection="1">
      <alignment horizontal="left" vertical="center"/>
      <protection locked="0"/>
    </xf>
    <xf numFmtId="38" fontId="5" fillId="0" borderId="30" xfId="1" applyFont="1" applyFill="1" applyBorder="1" applyAlignment="1" applyProtection="1">
      <alignment horizontal="left" vertical="center"/>
      <protection locked="0"/>
    </xf>
    <xf numFmtId="38" fontId="5" fillId="0" borderId="28" xfId="1" applyFont="1" applyFill="1" applyBorder="1" applyAlignment="1" applyProtection="1">
      <alignment horizontal="left" vertical="center"/>
      <protection locked="0"/>
    </xf>
    <xf numFmtId="38" fontId="5" fillId="0" borderId="49" xfId="1" applyFont="1" applyFill="1" applyBorder="1" applyAlignment="1" applyProtection="1">
      <alignment horizontal="left" vertical="center"/>
      <protection locked="0"/>
    </xf>
    <xf numFmtId="38" fontId="5" fillId="0" borderId="17" xfId="1" applyFont="1" applyFill="1" applyBorder="1" applyAlignment="1" applyProtection="1">
      <alignment horizontal="left" vertical="center"/>
      <protection locked="0"/>
    </xf>
    <xf numFmtId="38" fontId="5" fillId="0" borderId="23" xfId="1" applyFont="1" applyFill="1" applyBorder="1" applyAlignment="1" applyProtection="1">
      <alignment horizontal="left" vertical="center"/>
      <protection locked="0"/>
    </xf>
    <xf numFmtId="0" fontId="10" fillId="0" borderId="13" xfId="0" applyFont="1" applyBorder="1" applyAlignment="1" applyProtection="1">
      <alignment horizontal="right" vertical="center" wrapText="1" shrinkToFit="1"/>
    </xf>
    <xf numFmtId="0" fontId="10" fillId="0" borderId="0" xfId="0" applyFont="1" applyAlignment="1" applyProtection="1">
      <alignment horizontal="right" vertical="center" wrapText="1" shrinkToFit="1"/>
    </xf>
    <xf numFmtId="0" fontId="9" fillId="0" borderId="71" xfId="0" applyFont="1" applyBorder="1" applyAlignment="1" applyProtection="1">
      <alignment horizontal="center" vertical="center" wrapText="1"/>
    </xf>
    <xf numFmtId="0" fontId="9" fillId="0" borderId="76" xfId="0" applyFont="1" applyBorder="1" applyAlignment="1" applyProtection="1">
      <alignment horizontal="center" vertical="center" wrapText="1"/>
    </xf>
    <xf numFmtId="0" fontId="9" fillId="0" borderId="72" xfId="0" applyFont="1" applyBorder="1" applyAlignment="1" applyProtection="1">
      <alignment horizontal="center" vertical="center" wrapText="1"/>
    </xf>
    <xf numFmtId="0" fontId="9" fillId="0" borderId="77" xfId="0" applyFont="1" applyBorder="1" applyAlignment="1" applyProtection="1">
      <alignment horizontal="center" vertical="center" wrapText="1"/>
    </xf>
    <xf numFmtId="0" fontId="9" fillId="0" borderId="73"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74" xfId="0" applyFont="1" applyBorder="1" applyAlignment="1" applyProtection="1">
      <alignment horizontal="center" vertical="center" wrapText="1"/>
    </xf>
    <xf numFmtId="0" fontId="9" fillId="0" borderId="55"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0" fontId="10" fillId="0" borderId="76" xfId="0" applyFont="1" applyBorder="1" applyAlignment="1" applyProtection="1">
      <alignment horizontal="center" vertical="center" wrapText="1"/>
    </xf>
    <xf numFmtId="0" fontId="9" fillId="0" borderId="75" xfId="0" applyFont="1" applyBorder="1" applyAlignment="1" applyProtection="1">
      <alignment horizontal="center" vertical="center" wrapText="1"/>
    </xf>
    <xf numFmtId="0" fontId="9" fillId="0" borderId="53" xfId="0" applyFont="1" applyBorder="1" applyAlignment="1" applyProtection="1">
      <alignment horizontal="center" vertical="center" wrapText="1"/>
    </xf>
    <xf numFmtId="0" fontId="9" fillId="0" borderId="78" xfId="0" applyFont="1" applyBorder="1" applyAlignment="1" applyProtection="1">
      <alignment horizontal="center" vertical="center" wrapText="1"/>
    </xf>
    <xf numFmtId="0" fontId="9" fillId="0" borderId="79" xfId="0" applyFont="1" applyBorder="1" applyAlignment="1" applyProtection="1">
      <alignment horizontal="center" vertical="center" wrapText="1"/>
    </xf>
    <xf numFmtId="38" fontId="5" fillId="0" borderId="60" xfId="1" applyFont="1" applyFill="1" applyBorder="1" applyAlignment="1" applyProtection="1">
      <alignment horizontal="left" vertical="center"/>
      <protection locked="0"/>
    </xf>
    <xf numFmtId="38" fontId="5" fillId="0" borderId="33" xfId="1" applyFont="1" applyFill="1" applyBorder="1" applyAlignment="1" applyProtection="1">
      <alignment horizontal="left" vertical="center"/>
      <protection locked="0"/>
    </xf>
    <xf numFmtId="38" fontId="5" fillId="0" borderId="15" xfId="1" applyFont="1" applyFill="1" applyBorder="1" applyAlignment="1" applyProtection="1">
      <alignment horizontal="left" vertical="center"/>
      <protection locked="0"/>
    </xf>
    <xf numFmtId="0" fontId="5" fillId="0" borderId="0" xfId="0" applyFont="1" applyAlignment="1" applyProtection="1">
      <alignment horizontal="right" vertical="top"/>
    </xf>
    <xf numFmtId="0" fontId="9" fillId="0" borderId="0" xfId="0" applyFont="1" applyAlignment="1" applyProtection="1">
      <alignment horizontal="left" vertical="top" wrapText="1"/>
    </xf>
    <xf numFmtId="38" fontId="5" fillId="0" borderId="47" xfId="1" applyFont="1" applyFill="1" applyBorder="1" applyAlignment="1" applyProtection="1">
      <alignment horizontal="left" vertical="center"/>
      <protection locked="0"/>
    </xf>
    <xf numFmtId="38" fontId="5" fillId="0" borderId="82" xfId="1" applyFont="1" applyFill="1" applyBorder="1" applyAlignment="1" applyProtection="1">
      <alignment horizontal="left" vertical="center"/>
      <protection locked="0"/>
    </xf>
    <xf numFmtId="38" fontId="5" fillId="0" borderId="83" xfId="1" applyFont="1" applyFill="1" applyBorder="1" applyAlignment="1" applyProtection="1">
      <alignment horizontal="left" vertical="center"/>
      <protection locked="0"/>
    </xf>
    <xf numFmtId="0" fontId="37" fillId="0" borderId="8" xfId="0" applyFont="1" applyBorder="1" applyAlignment="1">
      <alignment horizontal="center" vertical="center"/>
    </xf>
    <xf numFmtId="0" fontId="37" fillId="0" borderId="37" xfId="0" applyFont="1" applyBorder="1" applyAlignment="1">
      <alignment horizontal="center" vertical="center"/>
    </xf>
    <xf numFmtId="0" fontId="37" fillId="0" borderId="16"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57" xfId="0" applyFont="1" applyBorder="1" applyAlignment="1">
      <alignment horizontal="center" vertical="center" wrapText="1"/>
    </xf>
    <xf numFmtId="0" fontId="56" fillId="0" borderId="6"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29" xfId="0" applyFont="1" applyBorder="1" applyAlignment="1">
      <alignment horizontal="center" vertical="center"/>
    </xf>
    <xf numFmtId="0" fontId="37" fillId="0" borderId="31" xfId="0" applyFont="1" applyBorder="1" applyAlignment="1">
      <alignment horizontal="center" vertical="center"/>
    </xf>
    <xf numFmtId="38" fontId="37" fillId="2" borderId="38" xfId="1" applyFont="1" applyFill="1" applyBorder="1" applyAlignment="1">
      <alignment horizontal="right" vertical="center"/>
    </xf>
    <xf numFmtId="38" fontId="37" fillId="2" borderId="44" xfId="1" applyFont="1" applyFill="1" applyBorder="1" applyAlignment="1">
      <alignment horizontal="right" vertical="center"/>
    </xf>
    <xf numFmtId="38" fontId="37" fillId="2" borderId="43" xfId="1" applyFont="1" applyFill="1" applyBorder="1" applyAlignment="1">
      <alignment horizontal="right" vertical="center"/>
    </xf>
    <xf numFmtId="38" fontId="37" fillId="2" borderId="45" xfId="1" applyFont="1" applyFill="1" applyBorder="1" applyAlignment="1">
      <alignment horizontal="right"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37" fillId="0" borderId="16" xfId="0" applyFont="1" applyBorder="1" applyAlignment="1">
      <alignment horizontal="center" vertical="center"/>
    </xf>
    <xf numFmtId="0" fontId="37" fillId="0" borderId="18" xfId="0" applyFont="1" applyBorder="1" applyAlignment="1">
      <alignment horizontal="center" vertical="center"/>
    </xf>
    <xf numFmtId="0" fontId="37" fillId="0" borderId="42" xfId="0" applyFont="1" applyBorder="1" applyAlignment="1">
      <alignment horizontal="center" vertical="center"/>
    </xf>
    <xf numFmtId="38" fontId="40" fillId="2" borderId="33" xfId="0" applyNumberFormat="1" applyFont="1" applyFill="1" applyBorder="1" applyAlignment="1">
      <alignment horizontal="right" vertical="center" indent="1"/>
    </xf>
    <xf numFmtId="0" fontId="40" fillId="2" borderId="33" xfId="0" applyFont="1" applyFill="1" applyBorder="1" applyAlignment="1">
      <alignment horizontal="right" vertical="center" indent="1"/>
    </xf>
    <xf numFmtId="0" fontId="34" fillId="0" borderId="0" xfId="0" applyFont="1" applyAlignment="1">
      <alignment horizontal="right"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54" fillId="0" borderId="75" xfId="0" applyFont="1" applyBorder="1" applyAlignment="1">
      <alignment horizontal="left" vertical="center" wrapText="1" indent="1"/>
    </xf>
    <xf numFmtId="0" fontId="42" fillId="0" borderId="75" xfId="0" applyFont="1" applyBorder="1" applyAlignment="1">
      <alignment horizontal="left" vertical="center" wrapText="1" indent="1"/>
    </xf>
    <xf numFmtId="0" fontId="42" fillId="0" borderId="9" xfId="0" applyFont="1" applyBorder="1" applyAlignment="1">
      <alignment horizontal="left" vertical="center" wrapText="1" indent="1"/>
    </xf>
    <xf numFmtId="0" fontId="37" fillId="0" borderId="0" xfId="0" applyFont="1" applyAlignment="1">
      <alignment horizontal="center" vertical="center" wrapText="1"/>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9"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37" fillId="0" borderId="22" xfId="0" applyFont="1" applyBorder="1" applyAlignment="1">
      <alignment horizontal="center" vertical="center" wrapText="1"/>
    </xf>
    <xf numFmtId="0" fontId="37" fillId="0" borderId="27" xfId="0" applyFont="1" applyBorder="1" applyAlignment="1">
      <alignment horizontal="center" vertical="center" wrapText="1"/>
    </xf>
    <xf numFmtId="176" fontId="45" fillId="0" borderId="16" xfId="0" applyNumberFormat="1" applyFont="1" applyBorder="1" applyAlignment="1">
      <alignment horizontal="center" vertical="center"/>
    </xf>
    <xf numFmtId="176" fontId="45" fillId="0" borderId="17" xfId="0" applyNumberFormat="1" applyFont="1" applyBorder="1" applyAlignment="1">
      <alignment horizontal="center" vertical="center"/>
    </xf>
    <xf numFmtId="176" fontId="45" fillId="0" borderId="18" xfId="0" applyNumberFormat="1" applyFont="1" applyBorder="1" applyAlignment="1">
      <alignment horizontal="center" vertical="center"/>
    </xf>
    <xf numFmtId="0" fontId="49" fillId="0" borderId="0" xfId="0" applyFont="1" applyAlignment="1">
      <alignment horizontal="left" vertical="center" wrapText="1"/>
    </xf>
    <xf numFmtId="0" fontId="55" fillId="0" borderId="0" xfId="0" applyFont="1" applyAlignment="1">
      <alignment horizontal="left" vertical="center" wrapText="1"/>
    </xf>
    <xf numFmtId="0" fontId="55" fillId="0" borderId="3" xfId="0" applyFont="1" applyBorder="1" applyAlignment="1">
      <alignment horizontal="left" vertical="center" wrapText="1"/>
    </xf>
    <xf numFmtId="0" fontId="55" fillId="0" borderId="30" xfId="0" applyFont="1" applyBorder="1" applyAlignment="1">
      <alignment horizontal="left" vertical="center" wrapText="1"/>
    </xf>
    <xf numFmtId="0" fontId="55" fillId="0" borderId="28" xfId="0" applyFont="1" applyBorder="1" applyAlignment="1">
      <alignment horizontal="left" vertical="center" wrapText="1"/>
    </xf>
    <xf numFmtId="176" fontId="45" fillId="0" borderId="29" xfId="0" applyNumberFormat="1" applyFont="1" applyBorder="1" applyAlignment="1">
      <alignment horizontal="center" vertical="center"/>
    </xf>
    <xf numFmtId="176" fontId="45" fillId="0" borderId="30" xfId="0" applyNumberFormat="1" applyFont="1" applyBorder="1" applyAlignment="1">
      <alignment horizontal="center" vertical="center"/>
    </xf>
    <xf numFmtId="176" fontId="45" fillId="0" borderId="31" xfId="0" applyNumberFormat="1" applyFont="1" applyBorder="1" applyAlignment="1">
      <alignment horizontal="center" vertical="center"/>
    </xf>
    <xf numFmtId="0" fontId="3" fillId="0" borderId="0" xfId="0" applyFont="1" applyAlignment="1">
      <alignment horizontal="right" vertical="center"/>
    </xf>
    <xf numFmtId="0" fontId="38" fillId="0" borderId="0" xfId="0" applyFont="1" applyAlignment="1">
      <alignment horizontal="left" vertical="center"/>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5" fillId="0" borderId="0" xfId="0" applyFont="1" applyAlignment="1">
      <alignment horizontal="left"/>
    </xf>
    <xf numFmtId="0" fontId="36" fillId="0" borderId="0" xfId="0" applyFont="1" applyAlignment="1">
      <alignment horizontal="right" vertical="center" wrapText="1"/>
    </xf>
    <xf numFmtId="0" fontId="37" fillId="0" borderId="13" xfId="0" applyFont="1" applyBorder="1" applyAlignment="1">
      <alignment horizontal="center" vertical="center" wrapText="1"/>
    </xf>
    <xf numFmtId="0" fontId="46" fillId="0" borderId="0" xfId="0" applyFont="1" applyAlignment="1">
      <alignment horizontal="center" vertical="top" wrapText="1"/>
    </xf>
    <xf numFmtId="0" fontId="46" fillId="0" borderId="3" xfId="0" applyFont="1" applyBorder="1" applyAlignment="1">
      <alignment horizontal="center" vertical="top" wrapText="1"/>
    </xf>
    <xf numFmtId="0" fontId="46" fillId="0" borderId="30" xfId="0" applyFont="1" applyBorder="1" applyAlignment="1">
      <alignment horizontal="center" vertical="top" wrapText="1"/>
    </xf>
    <xf numFmtId="0" fontId="46" fillId="0" borderId="28" xfId="0" applyFont="1" applyBorder="1" applyAlignment="1">
      <alignment horizontal="center" vertical="top" wrapText="1"/>
    </xf>
    <xf numFmtId="0" fontId="9" fillId="0" borderId="0" xfId="0" applyFont="1" applyAlignment="1">
      <alignment horizontal="left" vertical="top" wrapText="1"/>
    </xf>
    <xf numFmtId="38" fontId="45" fillId="0" borderId="49" xfId="1" applyFont="1" applyFill="1" applyBorder="1" applyAlignment="1">
      <alignment horizontal="left" vertical="center" indent="2"/>
    </xf>
    <xf numFmtId="38" fontId="45" fillId="0" borderId="17" xfId="1" applyFont="1" applyFill="1" applyBorder="1" applyAlignment="1">
      <alignment horizontal="left" vertical="center" indent="2"/>
    </xf>
    <xf numFmtId="38" fontId="45" fillId="0" borderId="23" xfId="1" applyFont="1" applyFill="1" applyBorder="1" applyAlignment="1">
      <alignment horizontal="left" vertical="center" indent="2"/>
    </xf>
    <xf numFmtId="38" fontId="5" fillId="0" borderId="49"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47" xfId="1" applyFont="1" applyFill="1" applyBorder="1" applyAlignment="1">
      <alignment horizontal="center" vertical="center"/>
    </xf>
    <xf numFmtId="38" fontId="5" fillId="0" borderId="82" xfId="1" applyFont="1" applyFill="1" applyBorder="1" applyAlignment="1">
      <alignment horizontal="center" vertical="center"/>
    </xf>
    <xf numFmtId="38" fontId="5" fillId="0" borderId="83" xfId="1" applyFont="1" applyFill="1" applyBorder="1" applyAlignment="1">
      <alignment horizontal="center" vertical="center"/>
    </xf>
    <xf numFmtId="38" fontId="45" fillId="0" borderId="49" xfId="1" applyFont="1" applyFill="1" applyBorder="1" applyAlignment="1">
      <alignment horizontal="left" vertical="center"/>
    </xf>
    <xf numFmtId="38" fontId="45" fillId="0" borderId="17" xfId="1" applyFont="1" applyFill="1" applyBorder="1" applyAlignment="1">
      <alignment horizontal="left" vertical="center"/>
    </xf>
    <xf numFmtId="38" fontId="45" fillId="0" borderId="23" xfId="1" applyFont="1" applyFill="1" applyBorder="1" applyAlignment="1">
      <alignment horizontal="left" vertical="center"/>
    </xf>
    <xf numFmtId="38" fontId="45" fillId="0" borderId="49" xfId="1" applyFont="1" applyFill="1" applyBorder="1" applyAlignment="1">
      <alignment horizontal="left" vertical="center" wrapText="1"/>
    </xf>
    <xf numFmtId="0" fontId="5" fillId="0" borderId="0" xfId="0" applyFont="1" applyAlignment="1">
      <alignment horizontal="right" vertical="top"/>
    </xf>
    <xf numFmtId="0" fontId="9" fillId="0" borderId="71"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7"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9"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55"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6" xfId="0" applyFont="1" applyBorder="1" applyAlignment="1">
      <alignment horizontal="center" vertical="center" wrapText="1"/>
    </xf>
    <xf numFmtId="38" fontId="5" fillId="0" borderId="60"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15" xfId="1" applyFont="1" applyFill="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58" fillId="0" borderId="63" xfId="0" applyFont="1" applyBorder="1" applyAlignment="1">
      <alignment horizontal="center" vertical="center" wrapText="1"/>
    </xf>
    <xf numFmtId="0" fontId="58" fillId="0" borderId="65"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5" xfId="0" applyFont="1" applyBorder="1" applyAlignment="1">
      <alignment horizontal="center" vertical="center" wrapText="1"/>
    </xf>
    <xf numFmtId="0" fontId="5" fillId="4" borderId="68" xfId="0" applyFont="1" applyFill="1" applyBorder="1" applyAlignment="1">
      <alignment horizontal="center" vertical="center" wrapText="1" shrinkToFit="1"/>
    </xf>
    <xf numFmtId="0" fontId="5" fillId="4" borderId="57" xfId="0" applyFont="1" applyFill="1" applyBorder="1" applyAlignment="1">
      <alignment horizontal="center" vertical="center" wrapText="1" shrinkToFit="1"/>
    </xf>
    <xf numFmtId="38" fontId="5" fillId="3" borderId="68" xfId="1" applyFont="1" applyFill="1" applyBorder="1" applyAlignment="1">
      <alignment horizontal="right" vertical="center"/>
    </xf>
    <xf numFmtId="38" fontId="5" fillId="3" borderId="69" xfId="1" applyFont="1" applyFill="1" applyBorder="1" applyAlignment="1">
      <alignment horizontal="right" vertical="center"/>
    </xf>
    <xf numFmtId="38" fontId="45" fillId="0" borderId="32" xfId="1" applyFont="1" applyFill="1" applyBorder="1" applyAlignment="1">
      <alignment horizontal="left" vertical="center"/>
    </xf>
    <xf numFmtId="38" fontId="45" fillId="0" borderId="30" xfId="1" applyFont="1" applyFill="1" applyBorder="1" applyAlignment="1">
      <alignment horizontal="left" vertical="center"/>
    </xf>
    <xf numFmtId="38" fontId="45" fillId="0" borderId="28" xfId="1" applyFont="1" applyFill="1" applyBorder="1" applyAlignment="1">
      <alignment horizontal="left" vertical="center"/>
    </xf>
    <xf numFmtId="0" fontId="10" fillId="0" borderId="13" xfId="0" applyFont="1" applyBorder="1" applyAlignment="1">
      <alignment horizontal="right" vertical="center" wrapText="1" shrinkToFit="1"/>
    </xf>
    <xf numFmtId="0" fontId="10" fillId="0" borderId="0" xfId="0" applyFont="1" applyAlignment="1">
      <alignment horizontal="right" vertical="center" wrapText="1" shrinkToFit="1"/>
    </xf>
    <xf numFmtId="0" fontId="9" fillId="0" borderId="73"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61" fillId="0" borderId="0" xfId="0" applyFont="1" applyAlignment="1">
      <alignment horizontal="center" vertical="center" wrapText="1"/>
    </xf>
    <xf numFmtId="0" fontId="5" fillId="0" borderId="54" xfId="0" applyFont="1" applyBorder="1" applyAlignment="1">
      <alignment horizontal="center" vertical="center"/>
    </xf>
    <xf numFmtId="0" fontId="5" fillId="0" borderId="42"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9" fillId="0" borderId="40" xfId="0" applyFont="1" applyBorder="1" applyAlignment="1">
      <alignment horizontal="center" vertical="center"/>
    </xf>
    <xf numFmtId="0" fontId="45" fillId="0" borderId="40" xfId="0" applyFont="1" applyBorder="1" applyAlignment="1">
      <alignment horizontal="left" vertical="center"/>
    </xf>
    <xf numFmtId="0" fontId="9" fillId="0" borderId="40" xfId="0" applyFont="1" applyBorder="1" applyAlignment="1">
      <alignment horizontal="center" vertical="center" wrapText="1"/>
    </xf>
    <xf numFmtId="0" fontId="45" fillId="0" borderId="40"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right" vertical="center" wrapText="1"/>
    </xf>
    <xf numFmtId="177" fontId="5" fillId="3" borderId="33" xfId="0" applyNumberFormat="1" applyFont="1" applyFill="1" applyBorder="1" applyAlignment="1">
      <alignment horizontal="center" vertical="center" wrapText="1"/>
    </xf>
    <xf numFmtId="0" fontId="37" fillId="0" borderId="34" xfId="0" applyFont="1" applyBorder="1" applyAlignment="1">
      <alignment horizontal="center" vertical="center" wrapText="1"/>
    </xf>
    <xf numFmtId="0" fontId="37" fillId="0" borderId="85" xfId="0" applyFont="1" applyBorder="1" applyAlignment="1">
      <alignment horizontal="center" vertical="center" wrapText="1"/>
    </xf>
    <xf numFmtId="0" fontId="38" fillId="0" borderId="0" xfId="0" applyFont="1" applyAlignment="1">
      <alignment horizontal="right" vertical="center"/>
    </xf>
    <xf numFmtId="0" fontId="39" fillId="0" borderId="3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62" fillId="0" borderId="0" xfId="0" applyFont="1" applyAlignment="1">
      <alignment horizontal="left" vertical="center" wrapText="1"/>
    </xf>
    <xf numFmtId="14" fontId="4" fillId="5" borderId="34" xfId="0" applyNumberFormat="1" applyFont="1" applyFill="1" applyBorder="1" applyAlignment="1">
      <alignment horizontal="center" vertical="center"/>
    </xf>
    <xf numFmtId="14" fontId="4" fillId="5" borderId="7" xfId="0" applyNumberFormat="1" applyFont="1" applyFill="1" applyBorder="1" applyAlignment="1">
      <alignment horizontal="center" vertical="center"/>
    </xf>
    <xf numFmtId="0" fontId="4" fillId="6" borderId="34" xfId="0" applyFont="1" applyFill="1" applyBorder="1" applyAlignment="1">
      <alignment horizontal="center" vertical="center"/>
    </xf>
    <xf numFmtId="0" fontId="4" fillId="6" borderId="7" xfId="0" applyFont="1" applyFill="1" applyBorder="1" applyAlignment="1">
      <alignment horizontal="center" vertical="center"/>
    </xf>
    <xf numFmtId="176" fontId="67" fillId="6" borderId="34" xfId="0" applyNumberFormat="1" applyFont="1" applyFill="1" applyBorder="1" applyAlignment="1">
      <alignment horizontal="center" vertical="center"/>
    </xf>
    <xf numFmtId="176" fontId="67" fillId="6" borderId="6" xfId="0" applyNumberFormat="1" applyFont="1" applyFill="1" applyBorder="1" applyAlignment="1">
      <alignment horizontal="center" vertical="center"/>
    </xf>
    <xf numFmtId="176" fontId="67" fillId="6" borderId="7" xfId="0" applyNumberFormat="1" applyFont="1" applyFill="1" applyBorder="1" applyAlignment="1">
      <alignment horizontal="center" vertical="center"/>
    </xf>
    <xf numFmtId="0" fontId="25"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4" fillId="5" borderId="87" xfId="0" applyFont="1" applyFill="1" applyBorder="1" applyAlignment="1">
      <alignment horizontal="center" vertical="center"/>
    </xf>
    <xf numFmtId="0" fontId="4" fillId="5" borderId="86"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28" xfId="0" applyFont="1" applyFill="1" applyBorder="1" applyAlignment="1">
      <alignment horizontal="center" vertical="center"/>
    </xf>
  </cellXfs>
  <cellStyles count="4">
    <cellStyle name="桁区切り 2" xfId="1" xr:uid="{B420212D-64D3-402C-A225-4A252C947186}"/>
    <cellStyle name="桁区切り 4" xfId="3" xr:uid="{7F916D47-2EB3-491F-AB00-72AE3AF9FA85}"/>
    <cellStyle name="標準" xfId="0" builtinId="0"/>
    <cellStyle name="標準 3" xfId="2" xr:uid="{7BFD9AEB-8EFA-41D6-8CE4-9166ED06E7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607468</xdr:colOff>
      <xdr:row>0</xdr:row>
      <xdr:rowOff>194719</xdr:rowOff>
    </xdr:from>
    <xdr:to>
      <xdr:col>8</xdr:col>
      <xdr:colOff>283618</xdr:colOff>
      <xdr:row>0</xdr:row>
      <xdr:rowOff>889000</xdr:rowOff>
    </xdr:to>
    <xdr:sp macro="" textlink="">
      <xdr:nvSpPr>
        <xdr:cNvPr id="2" name="角丸四角形 19">
          <a:extLst>
            <a:ext uri="{FF2B5EF4-FFF2-40B4-BE49-F238E27FC236}">
              <a16:creationId xmlns:a16="http://schemas.microsoft.com/office/drawing/2014/main" id="{D7EBFC01-C18D-4810-8741-BE0EA5B8087B}"/>
            </a:ext>
          </a:extLst>
        </xdr:cNvPr>
        <xdr:cNvSpPr/>
      </xdr:nvSpPr>
      <xdr:spPr>
        <a:xfrm>
          <a:off x="4684168" y="194719"/>
          <a:ext cx="2133600" cy="694281"/>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記入例③</a:t>
          </a:r>
          <a:endParaRPr lang="en-US" alt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28575</xdr:colOff>
      <xdr:row>9</xdr:row>
      <xdr:rowOff>0</xdr:rowOff>
    </xdr:from>
    <xdr:to>
      <xdr:col>4</xdr:col>
      <xdr:colOff>866775</xdr:colOff>
      <xdr:row>9</xdr:row>
      <xdr:rowOff>419100</xdr:rowOff>
    </xdr:to>
    <xdr:sp macro="" textlink="">
      <xdr:nvSpPr>
        <xdr:cNvPr id="3" name="正方形/長方形 2">
          <a:extLst>
            <a:ext uri="{FF2B5EF4-FFF2-40B4-BE49-F238E27FC236}">
              <a16:creationId xmlns:a16="http://schemas.microsoft.com/office/drawing/2014/main" id="{1E2A764E-A0E0-44F8-A3C8-6CBAD15532D3}"/>
            </a:ext>
          </a:extLst>
        </xdr:cNvPr>
        <xdr:cNvSpPr/>
      </xdr:nvSpPr>
      <xdr:spPr>
        <a:xfrm>
          <a:off x="2466975" y="4314825"/>
          <a:ext cx="1609725" cy="419100"/>
        </a:xfrm>
        <a:prstGeom prst="rect">
          <a:avLst/>
        </a:prstGeom>
        <a:noFill/>
        <a:ln w="5397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0</xdr:col>
      <xdr:colOff>675409</xdr:colOff>
      <xdr:row>7</xdr:row>
      <xdr:rowOff>127000</xdr:rowOff>
    </xdr:from>
    <xdr:to>
      <xdr:col>6</xdr:col>
      <xdr:colOff>825500</xdr:colOff>
      <xdr:row>8</xdr:row>
      <xdr:rowOff>206375</xdr:rowOff>
    </xdr:to>
    <xdr:sp macro="" textlink="">
      <xdr:nvSpPr>
        <xdr:cNvPr id="4" name="線吹き出し 1 (枠付き) 9">
          <a:extLst>
            <a:ext uri="{FF2B5EF4-FFF2-40B4-BE49-F238E27FC236}">
              <a16:creationId xmlns:a16="http://schemas.microsoft.com/office/drawing/2014/main" id="{AA005C33-FEA5-47D9-A55B-A835F671FF29}"/>
            </a:ext>
          </a:extLst>
        </xdr:cNvPr>
        <xdr:cNvSpPr/>
      </xdr:nvSpPr>
      <xdr:spPr>
        <a:xfrm>
          <a:off x="665884" y="3565525"/>
          <a:ext cx="5045941" cy="517525"/>
        </a:xfrm>
        <a:prstGeom prst="borderCallout1">
          <a:avLst>
            <a:gd name="adj1" fmla="val 97557"/>
            <a:gd name="adj2" fmla="val 75607"/>
            <a:gd name="adj3" fmla="val 150334"/>
            <a:gd name="adj4" fmla="val 65973"/>
          </a:avLst>
        </a:prstGeom>
        <a:solidFill>
          <a:srgbClr val="DDFEFF"/>
        </a:solidFill>
        <a:ln w="381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0" kern="100">
              <a:solidFill>
                <a:srgbClr val="000000"/>
              </a:solidFill>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この額をウ・第１号－２様式の</a:t>
          </a:r>
          <a:r>
            <a:rPr lang="ja-JP" altLang="en-US" sz="1400" b="1" kern="100">
              <a:solidFill>
                <a:srgbClr val="00808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［Ｂ］</a:t>
          </a:r>
          <a:r>
            <a:rPr lang="ja-JP" altLang="en-US" sz="1400" b="0" kern="100">
              <a:solidFill>
                <a:srgbClr val="000000"/>
              </a:solidFill>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（助成対象額）欄</a:t>
          </a:r>
          <a:r>
            <a:rPr lang="ja-JP" sz="1400" b="0" kern="100">
              <a:solidFill>
                <a:srgbClr val="000000"/>
              </a:solidFill>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へ</a:t>
          </a:r>
          <a:r>
            <a:rPr lang="ja-JP" altLang="en-US" sz="1400" b="0" kern="100">
              <a:solidFill>
                <a:srgbClr val="000000"/>
              </a:solidFill>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記入</a:t>
          </a:r>
          <a:endParaRPr lang="ja-JP" sz="1400" b="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xdr:txBody>
    </xdr:sp>
    <xdr:clientData/>
  </xdr:twoCellAnchor>
  <xdr:twoCellAnchor>
    <xdr:from>
      <xdr:col>9</xdr:col>
      <xdr:colOff>539751</xdr:colOff>
      <xdr:row>3</xdr:row>
      <xdr:rowOff>1</xdr:rowOff>
    </xdr:from>
    <xdr:to>
      <xdr:col>12</xdr:col>
      <xdr:colOff>793871</xdr:colOff>
      <xdr:row>4</xdr:row>
      <xdr:rowOff>2</xdr:rowOff>
    </xdr:to>
    <xdr:sp macro="" textlink="">
      <xdr:nvSpPr>
        <xdr:cNvPr id="5" name="吹き出し: 線 4">
          <a:extLst>
            <a:ext uri="{FF2B5EF4-FFF2-40B4-BE49-F238E27FC236}">
              <a16:creationId xmlns:a16="http://schemas.microsoft.com/office/drawing/2014/main" id="{91AFEB41-1E1A-4BE6-85C6-FC5B9DDBF330}"/>
            </a:ext>
          </a:extLst>
        </xdr:cNvPr>
        <xdr:cNvSpPr/>
      </xdr:nvSpPr>
      <xdr:spPr>
        <a:xfrm>
          <a:off x="7893051" y="1895476"/>
          <a:ext cx="2711570" cy="495301"/>
        </a:xfrm>
        <a:prstGeom prst="borderCallout1">
          <a:avLst>
            <a:gd name="adj1" fmla="val 101259"/>
            <a:gd name="adj2" fmla="val 53453"/>
            <a:gd name="adj3" fmla="val 155295"/>
            <a:gd name="adj4" fmla="val 48519"/>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建物名、部屋番号まで記入</a:t>
          </a:r>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95249</xdr:colOff>
      <xdr:row>9</xdr:row>
      <xdr:rowOff>117475</xdr:rowOff>
    </xdr:from>
    <xdr:to>
      <xdr:col>14</xdr:col>
      <xdr:colOff>460374</xdr:colOff>
      <xdr:row>14</xdr:row>
      <xdr:rowOff>86591</xdr:rowOff>
    </xdr:to>
    <xdr:sp macro="" textlink="">
      <xdr:nvSpPr>
        <xdr:cNvPr id="6" name="吹き出し: 線 5">
          <a:extLst>
            <a:ext uri="{FF2B5EF4-FFF2-40B4-BE49-F238E27FC236}">
              <a16:creationId xmlns:a16="http://schemas.microsoft.com/office/drawing/2014/main" id="{2D5631DE-B6CC-4454-8D4A-455193503198}"/>
            </a:ext>
          </a:extLst>
        </xdr:cNvPr>
        <xdr:cNvSpPr/>
      </xdr:nvSpPr>
      <xdr:spPr>
        <a:xfrm>
          <a:off x="5810249" y="4432300"/>
          <a:ext cx="6099175" cy="1426441"/>
        </a:xfrm>
        <a:prstGeom prst="borderCallout1">
          <a:avLst>
            <a:gd name="adj1" fmla="val -344"/>
            <a:gd name="adj2" fmla="val 3260"/>
            <a:gd name="adj3" fmla="val -25561"/>
            <a:gd name="adj4" fmla="val 11634"/>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ysClr val="windowText" lastClr="000000"/>
              </a:solidFill>
              <a:latin typeface="UD デジタル 教科書体 NP-B" panose="02020700000000000000" pitchFamily="18" charset="-128"/>
              <a:ea typeface="UD デジタル 教科書体 NP-B" panose="02020700000000000000" pitchFamily="18" charset="-128"/>
            </a:rPr>
            <a:t>本年度における助成期間開始日・終了日</a:t>
          </a:r>
          <a:endParaRPr kumimoji="1" lang="en-US" altLang="ja-JP" sz="160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r>
            <a:rPr kumimoji="1" lang="ja-JP" altLang="en-US" sz="1400" b="0" u="sng">
              <a:solidFill>
                <a:schemeClr val="tx1"/>
              </a:solidFill>
              <a:effectLst/>
              <a:latin typeface="UD デジタル 教科書体 NP-B" panose="02020700000000000000" pitchFamily="18" charset="-128"/>
              <a:ea typeface="UD デジタル 教科書体 NP-B" panose="02020700000000000000" pitchFamily="18" charset="-128"/>
              <a:cs typeface="+mn-cs"/>
            </a:rPr>
            <a:t>助成期間開始日については、「助成期間開始日確認シート」を使用すること（２９ｐ・参考３　参照）</a:t>
          </a:r>
          <a:endParaRPr kumimoji="1" lang="en-US" altLang="ja-JP" sz="160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714375</xdr:colOff>
      <xdr:row>16</xdr:row>
      <xdr:rowOff>9525</xdr:rowOff>
    </xdr:from>
    <xdr:to>
      <xdr:col>2</xdr:col>
      <xdr:colOff>9525</xdr:colOff>
      <xdr:row>17</xdr:row>
      <xdr:rowOff>9525</xdr:rowOff>
    </xdr:to>
    <xdr:sp macro="" textlink="">
      <xdr:nvSpPr>
        <xdr:cNvPr id="7" name="正方形/長方形 6">
          <a:extLst>
            <a:ext uri="{FF2B5EF4-FFF2-40B4-BE49-F238E27FC236}">
              <a16:creationId xmlns:a16="http://schemas.microsoft.com/office/drawing/2014/main" id="{17B30328-8EC0-4520-BD56-75B47F041DA8}"/>
            </a:ext>
          </a:extLst>
        </xdr:cNvPr>
        <xdr:cNvSpPr/>
      </xdr:nvSpPr>
      <xdr:spPr>
        <a:xfrm>
          <a:off x="666750" y="6438900"/>
          <a:ext cx="962025" cy="333375"/>
        </a:xfrm>
        <a:prstGeom prst="rect">
          <a:avLst/>
        </a:prstGeom>
        <a:noFill/>
        <a:ln w="53975">
          <a:solidFill>
            <a:srgbClr val="FE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clientData/>
  </xdr:twoCellAnchor>
  <xdr:twoCellAnchor>
    <xdr:from>
      <xdr:col>5</xdr:col>
      <xdr:colOff>572077</xdr:colOff>
      <xdr:row>20</xdr:row>
      <xdr:rowOff>294409</xdr:rowOff>
    </xdr:from>
    <xdr:to>
      <xdr:col>13</xdr:col>
      <xdr:colOff>34636</xdr:colOff>
      <xdr:row>26</xdr:row>
      <xdr:rowOff>166543</xdr:rowOff>
    </xdr:to>
    <xdr:sp macro="" textlink="">
      <xdr:nvSpPr>
        <xdr:cNvPr id="8" name="吹き出し: 線 7">
          <a:extLst>
            <a:ext uri="{FF2B5EF4-FFF2-40B4-BE49-F238E27FC236}">
              <a16:creationId xmlns:a16="http://schemas.microsoft.com/office/drawing/2014/main" id="{5D0EA03A-33B1-4783-BC9F-725122D6309C}"/>
            </a:ext>
          </a:extLst>
        </xdr:cNvPr>
        <xdr:cNvSpPr/>
      </xdr:nvSpPr>
      <xdr:spPr>
        <a:xfrm>
          <a:off x="4648777" y="8485909"/>
          <a:ext cx="6015759" cy="2158134"/>
        </a:xfrm>
        <a:prstGeom prst="borderCallout1">
          <a:avLst>
            <a:gd name="adj1" fmla="val 1925"/>
            <a:gd name="adj2" fmla="val 675"/>
            <a:gd name="adj3" fmla="val -89832"/>
            <a:gd name="adj4" fmla="val -49450"/>
          </a:avLst>
        </a:prstGeom>
        <a:solidFill>
          <a:srgbClr val="FFEBEB"/>
        </a:solidFill>
        <a:ln w="38100">
          <a:solidFill>
            <a:srgbClr val="FF0066"/>
          </a:solidFill>
          <a:headEnd type="none"/>
          <a:tailEnd type="stealth"/>
        </a:ln>
        <a:effectLst>
          <a:outerShdw blurRad="50800" dist="25400" dir="5400000" algn="ctr" rotWithShape="0">
            <a:srgbClr val="000000">
              <a:alpha val="43137"/>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400" b="0" u="none">
              <a:solidFill>
                <a:sysClr val="windowText" lastClr="000000"/>
              </a:solidFill>
              <a:effectLst/>
              <a:latin typeface="UD デジタル 教科書体 NP-B" panose="02020700000000000000" pitchFamily="18" charset="-128"/>
              <a:ea typeface="UD デジタル 教科書体 NP-B" panose="02020700000000000000" pitchFamily="18" charset="-128"/>
            </a:rPr>
            <a:t>礼金または更新料の計上が必要であれば必ず記入</a:t>
          </a:r>
        </a:p>
        <a:p>
          <a:pPr algn="l"/>
          <a:r>
            <a:rPr lang="ja-JP" altLang="en-US" sz="1400" b="0" u="none">
              <a:solidFill>
                <a:sysClr val="windowText" lastClr="000000"/>
              </a:solidFill>
              <a:effectLst/>
              <a:latin typeface="UD デジタル 教科書体 NP-B" panose="02020700000000000000" pitchFamily="18" charset="-128"/>
              <a:ea typeface="UD デジタル 教科書体 NP-B" panose="02020700000000000000" pitchFamily="18" charset="-128"/>
            </a:rPr>
            <a:t>（当欄と助成期間の開始日・終了日を入力すると、該当月欄に自動で割り振りされます）</a:t>
          </a:r>
          <a:endParaRPr lang="en-US" altLang="ja-JP" sz="1400" b="0" u="none">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a:p>
          <a:pPr algn="l"/>
          <a:r>
            <a:rPr lang="ja-JP" altLang="en-US" sz="1600" b="1" u="sng">
              <a:solidFill>
                <a:srgbClr val="FF0000"/>
              </a:solidFill>
              <a:effectLst/>
              <a:latin typeface="UD デジタル 教科書体 NP-B" panose="02020700000000000000" pitchFamily="18" charset="-128"/>
              <a:ea typeface="UD デジタル 教科書体 NP-B" panose="02020700000000000000" pitchFamily="18" charset="-128"/>
            </a:rPr>
            <a:t>礼金または更新料の記入が漏れていても財団からの確認連絡は行いません。忘れず記入してください。</a:t>
          </a:r>
        </a:p>
      </xdr:txBody>
    </xdr:sp>
    <xdr:clientData/>
  </xdr:twoCellAnchor>
  <xdr:twoCellAnchor>
    <xdr:from>
      <xdr:col>0</xdr:col>
      <xdr:colOff>625570</xdr:colOff>
      <xdr:row>22</xdr:row>
      <xdr:rowOff>294408</xdr:rowOff>
    </xdr:from>
    <xdr:to>
      <xdr:col>5</xdr:col>
      <xdr:colOff>415636</xdr:colOff>
      <xdr:row>26</xdr:row>
      <xdr:rowOff>424294</xdr:rowOff>
    </xdr:to>
    <xdr:sp macro="" textlink="">
      <xdr:nvSpPr>
        <xdr:cNvPr id="9" name="吹き出し: 線 8">
          <a:extLst>
            <a:ext uri="{FF2B5EF4-FFF2-40B4-BE49-F238E27FC236}">
              <a16:creationId xmlns:a16="http://schemas.microsoft.com/office/drawing/2014/main" id="{76F1CB7D-9A66-4489-9F46-FEDDD73BBE25}"/>
            </a:ext>
          </a:extLst>
        </xdr:cNvPr>
        <xdr:cNvSpPr/>
      </xdr:nvSpPr>
      <xdr:spPr>
        <a:xfrm>
          <a:off x="625570" y="9514608"/>
          <a:ext cx="3866766" cy="1387186"/>
        </a:xfrm>
        <a:prstGeom prst="borderCallout1">
          <a:avLst>
            <a:gd name="adj1" fmla="val 10521"/>
            <a:gd name="adj2" fmla="val 89"/>
            <a:gd name="adj3" fmla="val -7362"/>
            <a:gd name="adj4" fmla="val -7606"/>
          </a:avLst>
        </a:prstGeom>
        <a:solidFill>
          <a:srgbClr val="FFEBEB"/>
        </a:solidFill>
        <a:ln w="38100" cap="flat" cmpd="sng" algn="ctr">
          <a:solidFill>
            <a:srgbClr val="FF0066"/>
          </a:solidFill>
          <a:prstDash val="solid"/>
          <a:miter lim="800000"/>
          <a:headEnd type="none"/>
          <a:tailEnd type="stealth"/>
        </a:ln>
        <a:effectLst>
          <a:outerShdw blurRad="50800" dist="25400" dir="5400000" algn="ctr" rotWithShape="0">
            <a:srgbClr val="000000">
              <a:alpha val="43137"/>
            </a:srgbClr>
          </a:outerShdw>
        </a:effectLst>
      </xdr:spPr>
      <xdr:txBody>
        <a:bodyPr vertOverflow="clip" horzOverflow="clip" rtlCol="0" anchor="ctr"/>
        <a:lstStyle/>
        <a:p>
          <a:r>
            <a:rPr lang="ja-JP" altLang="en-US" sz="1400" b="1" baseline="0">
              <a:effectLst/>
              <a:latin typeface="UD デジタル 教科書体 NP-B" panose="02020700000000000000" pitchFamily="18" charset="-128"/>
              <a:ea typeface="UD デジタル 教科書体 NP-B" panose="02020700000000000000" pitchFamily="18" charset="-128"/>
              <a:cs typeface="+mn-cs"/>
            </a:rPr>
            <a:t>下部</a:t>
          </a:r>
          <a:r>
            <a:rPr lang="ja-JP" altLang="ja-JP" sz="1400" b="1" baseline="0">
              <a:effectLst/>
              <a:latin typeface="UD デジタル 教科書体 NP-B" panose="02020700000000000000" pitchFamily="18" charset="-128"/>
              <a:ea typeface="UD デジタル 教科書体 NP-B" panose="02020700000000000000" pitchFamily="18" charset="-128"/>
              <a:cs typeface="+mn-cs"/>
            </a:rPr>
            <a:t>備考欄は</a:t>
          </a:r>
          <a:r>
            <a:rPr lang="ja-JP" altLang="en-US" sz="1400" b="1" baseline="0">
              <a:effectLst/>
              <a:latin typeface="UD デジタル 教科書体 NP-B" panose="02020700000000000000" pitchFamily="18" charset="-128"/>
              <a:ea typeface="UD デジタル 教科書体 NP-B" panose="02020700000000000000" pitchFamily="18" charset="-128"/>
              <a:cs typeface="+mn-cs"/>
            </a:rPr>
            <a:t>、</a:t>
          </a:r>
          <a:r>
            <a:rPr lang="ja-JP" altLang="ja-JP" sz="1400" b="1" baseline="0">
              <a:effectLst/>
              <a:latin typeface="UD デジタル 教科書体 NP-B" panose="02020700000000000000" pitchFamily="18" charset="-128"/>
              <a:ea typeface="UD デジタル 教科書体 NP-B" panose="02020700000000000000" pitchFamily="18" charset="-128"/>
              <a:cs typeface="+mn-cs"/>
            </a:rPr>
            <a:t>年度途中で助成を終了する場合の助成終了理由（記入例</a:t>
          </a:r>
          <a:r>
            <a:rPr lang="ja-JP" altLang="en-US" sz="1400" b="1" baseline="0">
              <a:effectLst/>
              <a:latin typeface="UD デジタル 教科書体 NP-B" panose="02020700000000000000" pitchFamily="18" charset="-128"/>
              <a:ea typeface="UD デジタル 教科書体 NP-B" panose="02020700000000000000" pitchFamily="18" charset="-128"/>
              <a:cs typeface="+mn-cs"/>
            </a:rPr>
            <a:t>⑤</a:t>
          </a:r>
          <a:r>
            <a:rPr lang="ja-JP" altLang="ja-JP" sz="1400" b="1" baseline="0">
              <a:effectLst/>
              <a:latin typeface="UD デジタル 教科書体 NP-B" panose="02020700000000000000" pitchFamily="18" charset="-128"/>
              <a:ea typeface="UD デジタル 教科書体 NP-B" panose="02020700000000000000" pitchFamily="18" charset="-128"/>
              <a:cs typeface="+mn-cs"/>
            </a:rPr>
            <a:t>、</a:t>
          </a:r>
          <a:r>
            <a:rPr lang="ja-JP" altLang="en-US" sz="1400" b="1" baseline="0">
              <a:effectLst/>
              <a:latin typeface="UD デジタル 教科書体 NP-B" panose="02020700000000000000" pitchFamily="18" charset="-128"/>
              <a:ea typeface="UD デジタル 教科書体 NP-B" panose="02020700000000000000" pitchFamily="18" charset="-128"/>
              <a:cs typeface="+mn-cs"/>
            </a:rPr>
            <a:t>⑥</a:t>
          </a:r>
          <a:r>
            <a:rPr lang="ja-JP" altLang="ja-JP" sz="1400" b="1" baseline="0">
              <a:effectLst/>
              <a:latin typeface="UD デジタル 教科書体 NP-B" panose="02020700000000000000" pitchFamily="18" charset="-128"/>
              <a:ea typeface="UD デジタル 教科書体 NP-B" panose="02020700000000000000" pitchFamily="18" charset="-128"/>
              <a:cs typeface="+mn-cs"/>
            </a:rPr>
            <a:t>参照）等を記入する欄です。</a:t>
          </a:r>
          <a:endParaRPr lang="ja-JP" altLang="ja-JP" sz="1400">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8</xdr:col>
      <xdr:colOff>192588</xdr:colOff>
      <xdr:row>0</xdr:row>
      <xdr:rowOff>351251</xdr:rowOff>
    </xdr:from>
    <xdr:to>
      <xdr:col>10</xdr:col>
      <xdr:colOff>408488</xdr:colOff>
      <xdr:row>1</xdr:row>
      <xdr:rowOff>163013</xdr:rowOff>
    </xdr:to>
    <xdr:sp macro="" textlink="">
      <xdr:nvSpPr>
        <xdr:cNvPr id="10" name="テキスト ボックス 9">
          <a:extLst>
            <a:ext uri="{FF2B5EF4-FFF2-40B4-BE49-F238E27FC236}">
              <a16:creationId xmlns:a16="http://schemas.microsoft.com/office/drawing/2014/main" id="{BCFD403F-A4E8-46EA-BCDC-A4182D5B971E}"/>
            </a:ext>
          </a:extLst>
        </xdr:cNvPr>
        <xdr:cNvSpPr txBox="1"/>
      </xdr:nvSpPr>
      <xdr:spPr>
        <a:xfrm>
          <a:off x="6726738" y="351251"/>
          <a:ext cx="1854200" cy="120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800" u="sng">
              <a:solidFill>
                <a:schemeClr val="dk1"/>
              </a:solidFill>
              <a:effectLst/>
              <a:latin typeface="HGS創英角ﾎﾟｯﾌﾟ体" panose="040B0A00000000000000" pitchFamily="50" charset="-128"/>
              <a:ea typeface="HGS創英角ﾎﾟｯﾌﾟ体" panose="040B0A00000000000000" pitchFamily="50" charset="-128"/>
              <a:cs typeface="+mn-cs"/>
            </a:rPr>
            <a:t>基本的なもの</a:t>
          </a:r>
          <a:endParaRPr lang="ja-JP" altLang="ja-JP" sz="1800" u="sng">
            <a:effectLst/>
            <a:latin typeface="HGS創英角ﾎﾟｯﾌﾟ体" panose="040B0A00000000000000" pitchFamily="50" charset="-128"/>
            <a:ea typeface="HGS創英角ﾎﾟｯﾌﾟ体" panose="040B0A00000000000000" pitchFamily="50" charset="-128"/>
          </a:endParaRPr>
        </a:p>
        <a:p>
          <a:endParaRPr kumimoji="1" lang="ja-JP" altLang="en-US" sz="1100">
            <a:effectLst/>
          </a:endParaRPr>
        </a:p>
      </xdr:txBody>
    </xdr:sp>
    <xdr:clientData/>
  </xdr:twoCellAnchor>
  <xdr:twoCellAnchor>
    <xdr:from>
      <xdr:col>5</xdr:col>
      <xdr:colOff>606911</xdr:colOff>
      <xdr:row>27</xdr:row>
      <xdr:rowOff>219723</xdr:rowOff>
    </xdr:from>
    <xdr:to>
      <xdr:col>8</xdr:col>
      <xdr:colOff>312437</xdr:colOff>
      <xdr:row>28</xdr:row>
      <xdr:rowOff>112925</xdr:rowOff>
    </xdr:to>
    <xdr:sp macro="" textlink="">
      <xdr:nvSpPr>
        <xdr:cNvPr id="11" name="角丸四角形 19">
          <a:extLst>
            <a:ext uri="{FF2B5EF4-FFF2-40B4-BE49-F238E27FC236}">
              <a16:creationId xmlns:a16="http://schemas.microsoft.com/office/drawing/2014/main" id="{EBEA3746-1245-4C24-A291-6DDBBEC75659}"/>
            </a:ext>
          </a:extLst>
        </xdr:cNvPr>
        <xdr:cNvSpPr/>
      </xdr:nvSpPr>
      <xdr:spPr>
        <a:xfrm>
          <a:off x="4683611" y="11240148"/>
          <a:ext cx="2162976" cy="626627"/>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④</a:t>
          </a:r>
          <a:endParaRPr lang="en-US" alt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9</xdr:col>
      <xdr:colOff>0</xdr:colOff>
      <xdr:row>34</xdr:row>
      <xdr:rowOff>0</xdr:rowOff>
    </xdr:from>
    <xdr:to>
      <xdr:col>9</xdr:col>
      <xdr:colOff>559594</xdr:colOff>
      <xdr:row>35</xdr:row>
      <xdr:rowOff>5012</xdr:rowOff>
    </xdr:to>
    <xdr:sp macro="" textlink="">
      <xdr:nvSpPr>
        <xdr:cNvPr id="12" name="楕円 11">
          <a:extLst>
            <a:ext uri="{FF2B5EF4-FFF2-40B4-BE49-F238E27FC236}">
              <a16:creationId xmlns:a16="http://schemas.microsoft.com/office/drawing/2014/main" id="{A462874F-A127-49DA-B7D6-2240894FF3AA}"/>
            </a:ext>
          </a:extLst>
        </xdr:cNvPr>
        <xdr:cNvSpPr/>
      </xdr:nvSpPr>
      <xdr:spPr>
        <a:xfrm>
          <a:off x="7353300" y="13554075"/>
          <a:ext cx="559594" cy="490787"/>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11</xdr:col>
      <xdr:colOff>815227</xdr:colOff>
      <xdr:row>34</xdr:row>
      <xdr:rowOff>425824</xdr:rowOff>
    </xdr:from>
    <xdr:to>
      <xdr:col>14</xdr:col>
      <xdr:colOff>848591</xdr:colOff>
      <xdr:row>37</xdr:row>
      <xdr:rowOff>18855</xdr:rowOff>
    </xdr:to>
    <xdr:sp macro="" textlink="">
      <xdr:nvSpPr>
        <xdr:cNvPr id="13" name="正方形/長方形 12">
          <a:extLst>
            <a:ext uri="{FF2B5EF4-FFF2-40B4-BE49-F238E27FC236}">
              <a16:creationId xmlns:a16="http://schemas.microsoft.com/office/drawing/2014/main" id="{ECB9F185-FB95-46BB-8564-F4D80511804D}"/>
            </a:ext>
          </a:extLst>
        </xdr:cNvPr>
        <xdr:cNvSpPr/>
      </xdr:nvSpPr>
      <xdr:spPr>
        <a:xfrm>
          <a:off x="9806827" y="13979899"/>
          <a:ext cx="2462239" cy="106940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11207</xdr:colOff>
      <xdr:row>34</xdr:row>
      <xdr:rowOff>33619</xdr:rowOff>
    </xdr:from>
    <xdr:to>
      <xdr:col>11</xdr:col>
      <xdr:colOff>862853</xdr:colOff>
      <xdr:row>35</xdr:row>
      <xdr:rowOff>1</xdr:rowOff>
    </xdr:to>
    <xdr:sp macro="" textlink="">
      <xdr:nvSpPr>
        <xdr:cNvPr id="14" name="正方形/長方形 13">
          <a:extLst>
            <a:ext uri="{FF2B5EF4-FFF2-40B4-BE49-F238E27FC236}">
              <a16:creationId xmlns:a16="http://schemas.microsoft.com/office/drawing/2014/main" id="{86D86B56-12DD-4C6F-B2B6-9B4B852EAE40}"/>
            </a:ext>
          </a:extLst>
        </xdr:cNvPr>
        <xdr:cNvSpPr/>
      </xdr:nvSpPr>
      <xdr:spPr>
        <a:xfrm>
          <a:off x="7364507" y="13587694"/>
          <a:ext cx="2442321" cy="452157"/>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717177</xdr:colOff>
      <xdr:row>34</xdr:row>
      <xdr:rowOff>403413</xdr:rowOff>
    </xdr:from>
    <xdr:to>
      <xdr:col>13</xdr:col>
      <xdr:colOff>427792</xdr:colOff>
      <xdr:row>35</xdr:row>
      <xdr:rowOff>408427</xdr:rowOff>
    </xdr:to>
    <xdr:sp macro="" textlink="">
      <xdr:nvSpPr>
        <xdr:cNvPr id="15" name="楕円 14">
          <a:extLst>
            <a:ext uri="{FF2B5EF4-FFF2-40B4-BE49-F238E27FC236}">
              <a16:creationId xmlns:a16="http://schemas.microsoft.com/office/drawing/2014/main" id="{200DB06F-DF83-4E50-9136-A3E8D4C7BD22}"/>
            </a:ext>
          </a:extLst>
        </xdr:cNvPr>
        <xdr:cNvSpPr/>
      </xdr:nvSpPr>
      <xdr:spPr>
        <a:xfrm>
          <a:off x="10527927" y="13957488"/>
          <a:ext cx="529765" cy="49078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3</xdr:col>
      <xdr:colOff>22412</xdr:colOff>
      <xdr:row>37</xdr:row>
      <xdr:rowOff>11205</xdr:rowOff>
    </xdr:from>
    <xdr:to>
      <xdr:col>4</xdr:col>
      <xdr:colOff>862853</xdr:colOff>
      <xdr:row>38</xdr:row>
      <xdr:rowOff>9435</xdr:rowOff>
    </xdr:to>
    <xdr:sp macro="" textlink="">
      <xdr:nvSpPr>
        <xdr:cNvPr id="16" name="正方形/長方形 15">
          <a:extLst>
            <a:ext uri="{FF2B5EF4-FFF2-40B4-BE49-F238E27FC236}">
              <a16:creationId xmlns:a16="http://schemas.microsoft.com/office/drawing/2014/main" id="{65F3BAC7-BEF2-4479-B99C-C343AF705BED}"/>
            </a:ext>
          </a:extLst>
        </xdr:cNvPr>
        <xdr:cNvSpPr/>
      </xdr:nvSpPr>
      <xdr:spPr>
        <a:xfrm>
          <a:off x="2460812" y="15041655"/>
          <a:ext cx="1611966" cy="484005"/>
        </a:xfrm>
        <a:prstGeom prst="rect">
          <a:avLst/>
        </a:prstGeom>
        <a:noFill/>
        <a:ln w="47625">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329045</xdr:colOff>
      <xdr:row>35</xdr:row>
      <xdr:rowOff>225136</xdr:rowOff>
    </xdr:from>
    <xdr:to>
      <xdr:col>6</xdr:col>
      <xdr:colOff>761999</xdr:colOff>
      <xdr:row>36</xdr:row>
      <xdr:rowOff>289539</xdr:rowOff>
    </xdr:to>
    <xdr:sp macro="" textlink="">
      <xdr:nvSpPr>
        <xdr:cNvPr id="17" name="線吹き出し 1 (枠付き) 17">
          <a:extLst>
            <a:ext uri="{FF2B5EF4-FFF2-40B4-BE49-F238E27FC236}">
              <a16:creationId xmlns:a16="http://schemas.microsoft.com/office/drawing/2014/main" id="{D769E307-92A2-48D7-87EC-C672435C182A}"/>
            </a:ext>
          </a:extLst>
        </xdr:cNvPr>
        <xdr:cNvSpPr/>
      </xdr:nvSpPr>
      <xdr:spPr>
        <a:xfrm>
          <a:off x="329045" y="14264986"/>
          <a:ext cx="5328804" cy="550178"/>
        </a:xfrm>
        <a:prstGeom prst="borderCallout1">
          <a:avLst>
            <a:gd name="adj1" fmla="val 142024"/>
            <a:gd name="adj2" fmla="val 66735"/>
            <a:gd name="adj3" fmla="val 102278"/>
            <a:gd name="adj4" fmla="val 73592"/>
          </a:avLst>
        </a:prstGeom>
        <a:solidFill>
          <a:srgbClr val="DDFEFF"/>
        </a:solidFill>
        <a:ln w="381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この額を</a:t>
          </a:r>
          <a:r>
            <a:rPr lang="ja-JP" altLang="en-US"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ウ・第１号－２様式</a:t>
          </a:r>
          <a:r>
            <a:rPr lang="ja-JP"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の</a:t>
          </a:r>
          <a:r>
            <a:rPr lang="en-US" altLang="ja-JP" sz="1400" b="1" kern="100">
              <a:solidFill>
                <a:srgbClr val="00808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[B]</a:t>
          </a:r>
          <a:r>
            <a:rPr lang="ja-JP" altLang="en-US" sz="1400" b="1" kern="100">
              <a:solidFill>
                <a:srgbClr val="00808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　</a:t>
          </a:r>
          <a:r>
            <a:rPr lang="ja-JP" altLang="en-US"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（助成対象額）欄</a:t>
          </a:r>
          <a:r>
            <a:rPr lang="ja-JP"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へ</a:t>
          </a:r>
          <a:r>
            <a:rPr lang="ja-JP" altLang="en-US" sz="1400" b="1" kern="100">
              <a:solidFill>
                <a:srgbClr val="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記入</a:t>
          </a:r>
          <a:endParaRPr lang="ja-JP" sz="1400" b="1" kern="100">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endParaRPr>
        </a:p>
      </xdr:txBody>
    </xdr:sp>
    <xdr:clientData/>
  </xdr:twoCellAnchor>
  <xdr:twoCellAnchor>
    <xdr:from>
      <xdr:col>2</xdr:col>
      <xdr:colOff>640771</xdr:colOff>
      <xdr:row>47</xdr:row>
      <xdr:rowOff>155863</xdr:rowOff>
    </xdr:from>
    <xdr:to>
      <xdr:col>13</xdr:col>
      <xdr:colOff>380999</xdr:colOff>
      <xdr:row>52</xdr:row>
      <xdr:rowOff>-1</xdr:rowOff>
    </xdr:to>
    <xdr:sp macro="" textlink="">
      <xdr:nvSpPr>
        <xdr:cNvPr id="18" name="線吹き出し 1 (枠付き) 17">
          <a:extLst>
            <a:ext uri="{FF2B5EF4-FFF2-40B4-BE49-F238E27FC236}">
              <a16:creationId xmlns:a16="http://schemas.microsoft.com/office/drawing/2014/main" id="{F7C69B6C-9168-48DF-8F21-640AC6D10C6C}"/>
            </a:ext>
          </a:extLst>
        </xdr:cNvPr>
        <xdr:cNvSpPr/>
      </xdr:nvSpPr>
      <xdr:spPr>
        <a:xfrm>
          <a:off x="2260021" y="18634363"/>
          <a:ext cx="8750878" cy="2034886"/>
        </a:xfrm>
        <a:prstGeom prst="borderCallout1">
          <a:avLst>
            <a:gd name="adj1" fmla="val 3481"/>
            <a:gd name="adj2" fmla="val 99802"/>
            <a:gd name="adj3" fmla="val 66581"/>
            <a:gd name="adj4" fmla="val 99888"/>
          </a:avLst>
        </a:prstGeom>
        <a:solidFill>
          <a:srgbClr val="FFEBEB"/>
        </a:solidFill>
        <a:ln w="38100" cap="flat" cmpd="sng" algn="ctr">
          <a:solidFill>
            <a:srgbClr val="FF0066"/>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b="1" i="1" u="sng"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記入時の注意点</a:t>
          </a:r>
        </a:p>
        <a:p>
          <a:pPr algn="l">
            <a:spcAft>
              <a:spcPts val="0"/>
            </a:spcAft>
          </a:pPr>
          <a:r>
            <a:rPr lang="ja-JP" altLang="en-US" sz="1400" b="1" kern="100">
              <a:solidFill>
                <a:srgbClr val="FF00FF"/>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①</a:t>
          </a:r>
          <a:r>
            <a:rPr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rPr>
            <a:t>入居者の内、代表者１名の氏名を記入し、他の入居者については「他〇名」とのみ記入</a:t>
          </a:r>
          <a:endPar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Times New Roman" panose="02020603050405020304" pitchFamily="18" charset="0"/>
          </a:endParaRPr>
        </a:p>
        <a:p>
          <a:pPr algn="l">
            <a:spcAft>
              <a:spcPts val="0"/>
            </a:spcAft>
          </a:pPr>
          <a:r>
            <a:rPr kumimoji="1" lang="ja-JP" altLang="en-US" sz="1400" b="1" kern="100">
              <a:solidFill>
                <a:srgbClr val="FF00FF"/>
              </a:solidFill>
              <a:effectLst/>
              <a:latin typeface="UD デジタル 教科書体 NP-B" panose="02020700000000000000" pitchFamily="18" charset="-128"/>
              <a:ea typeface="UD デジタル 教科書体 NP-B" panose="02020700000000000000" pitchFamily="18" charset="-128"/>
              <a:cs typeface="+mn-cs"/>
            </a:rPr>
            <a:t>②</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代表者以外の入居者氏名及び助成期間を全員分記入</a:t>
          </a:r>
          <a:endPar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spcAft>
              <a:spcPts val="0"/>
            </a:spcAft>
          </a:pP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　  </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書ききれない場合は下部備考欄に記入</a:t>
          </a:r>
          <a:endPar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spcAft>
              <a:spcPts val="0"/>
            </a:spcAft>
          </a:pPr>
          <a:r>
            <a:rPr kumimoji="1" lang="ja-JP" altLang="en-US" sz="1400" b="1" kern="100">
              <a:solidFill>
                <a:srgbClr val="FF00FF"/>
              </a:solidFill>
              <a:effectLst/>
              <a:latin typeface="UD デジタル 教科書体 NP-B" panose="02020700000000000000" pitchFamily="18" charset="-128"/>
              <a:ea typeface="UD デジタル 教科書体 NP-B" panose="02020700000000000000" pitchFamily="18" charset="-128"/>
              <a:cs typeface="+mn-cs"/>
            </a:rPr>
            <a:t>③</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入居者負担額は入居者全員の合算額を記入</a:t>
          </a:r>
          <a:endPar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spcAft>
              <a:spcPts val="0"/>
            </a:spcAft>
          </a:pP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（例：東さんが</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5,000</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円</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月、千田さんが</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5,000</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円</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月負担していた場合、合算</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10,000</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円</a:t>
          </a:r>
          <a:r>
            <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a:t>
          </a:r>
          <a:r>
            <a:rPr kumimoji="1" lang="ja-JP" altLang="en-US"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月を計上）</a:t>
          </a:r>
          <a:endParaRPr kumimoji="1" lang="en-US" altLang="ja-JP" sz="1400" b="1" kern="10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twoCellAnchor>
    <xdr:from>
      <xdr:col>2</xdr:col>
      <xdr:colOff>11206</xdr:colOff>
      <xdr:row>45</xdr:row>
      <xdr:rowOff>470647</xdr:rowOff>
    </xdr:from>
    <xdr:to>
      <xdr:col>14</xdr:col>
      <xdr:colOff>22412</xdr:colOff>
      <xdr:row>47</xdr:row>
      <xdr:rowOff>22412</xdr:rowOff>
    </xdr:to>
    <xdr:sp macro="" textlink="">
      <xdr:nvSpPr>
        <xdr:cNvPr id="19" name="正方形/長方形 18">
          <a:extLst>
            <a:ext uri="{FF2B5EF4-FFF2-40B4-BE49-F238E27FC236}">
              <a16:creationId xmlns:a16="http://schemas.microsoft.com/office/drawing/2014/main" id="{CEC61DBA-0A8E-4953-8D8E-9E44A01F6249}"/>
            </a:ext>
          </a:extLst>
        </xdr:cNvPr>
        <xdr:cNvSpPr/>
      </xdr:nvSpPr>
      <xdr:spPr>
        <a:xfrm>
          <a:off x="1630456" y="18006172"/>
          <a:ext cx="9841006" cy="49474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974912</xdr:colOff>
      <xdr:row>45</xdr:row>
      <xdr:rowOff>414618</xdr:rowOff>
    </xdr:from>
    <xdr:to>
      <xdr:col>2</xdr:col>
      <xdr:colOff>407693</xdr:colOff>
      <xdr:row>46</xdr:row>
      <xdr:rowOff>338168</xdr:rowOff>
    </xdr:to>
    <xdr:sp macro="" textlink="">
      <xdr:nvSpPr>
        <xdr:cNvPr id="20" name="楕円 19">
          <a:extLst>
            <a:ext uri="{FF2B5EF4-FFF2-40B4-BE49-F238E27FC236}">
              <a16:creationId xmlns:a16="http://schemas.microsoft.com/office/drawing/2014/main" id="{FF33914D-AC6A-4458-9599-F9B2C0450A3C}"/>
            </a:ext>
          </a:extLst>
        </xdr:cNvPr>
        <xdr:cNvSpPr/>
      </xdr:nvSpPr>
      <xdr:spPr>
        <a:xfrm>
          <a:off x="1622612" y="17950143"/>
          <a:ext cx="404331" cy="41885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p>
      </xdr:txBody>
    </xdr:sp>
    <xdr:clientData/>
  </xdr:twoCellAnchor>
  <xdr:twoCellAnchor>
    <xdr:from>
      <xdr:col>8</xdr:col>
      <xdr:colOff>239338</xdr:colOff>
      <xdr:row>27</xdr:row>
      <xdr:rowOff>373317</xdr:rowOff>
    </xdr:from>
    <xdr:to>
      <xdr:col>11</xdr:col>
      <xdr:colOff>214597</xdr:colOff>
      <xdr:row>29</xdr:row>
      <xdr:rowOff>41116</xdr:rowOff>
    </xdr:to>
    <xdr:sp macro="" textlink="">
      <xdr:nvSpPr>
        <xdr:cNvPr id="21" name="テキスト ボックス 20">
          <a:extLst>
            <a:ext uri="{FF2B5EF4-FFF2-40B4-BE49-F238E27FC236}">
              <a16:creationId xmlns:a16="http://schemas.microsoft.com/office/drawing/2014/main" id="{C7776CA2-81AE-44BA-8398-24538B461A71}"/>
            </a:ext>
          </a:extLst>
        </xdr:cNvPr>
        <xdr:cNvSpPr txBox="1"/>
      </xdr:nvSpPr>
      <xdr:spPr>
        <a:xfrm>
          <a:off x="6773488" y="11393742"/>
          <a:ext cx="2432709" cy="57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800" u="sng">
              <a:solidFill>
                <a:schemeClr val="dk1"/>
              </a:solidFill>
              <a:effectLst/>
              <a:latin typeface="HGS創英角ﾎﾟｯﾌﾟ体" panose="040B0A00000000000000" pitchFamily="50" charset="-128"/>
              <a:ea typeface="HGS創英角ﾎﾟｯﾌﾟ体" panose="040B0A00000000000000" pitchFamily="50" charset="-128"/>
              <a:cs typeface="+mn-cs"/>
            </a:rPr>
            <a:t>シェアハウスの場合</a:t>
          </a:r>
          <a:endParaRPr lang="ja-JP" altLang="ja-JP" sz="1800" u="sng">
            <a:effectLst/>
            <a:latin typeface="HGS創英角ﾎﾟｯﾌﾟ体" panose="040B0A00000000000000" pitchFamily="50" charset="-128"/>
            <a:ea typeface="HGS創英角ﾎﾟｯﾌﾟ体" panose="040B0A00000000000000" pitchFamily="50" charset="-128"/>
          </a:endParaRPr>
        </a:p>
        <a:p>
          <a:endParaRPr kumimoji="1" lang="ja-JP" altLang="en-US" sz="1100">
            <a:effectLst/>
          </a:endParaRPr>
        </a:p>
      </xdr:txBody>
    </xdr:sp>
    <xdr:clientData/>
  </xdr:twoCellAnchor>
  <xdr:twoCellAnchor>
    <xdr:from>
      <xdr:col>5</xdr:col>
      <xdr:colOff>496454</xdr:colOff>
      <xdr:row>15</xdr:row>
      <xdr:rowOff>151533</xdr:rowOff>
    </xdr:from>
    <xdr:to>
      <xdr:col>12</xdr:col>
      <xdr:colOff>264102</xdr:colOff>
      <xdr:row>18</xdr:row>
      <xdr:rowOff>34635</xdr:rowOff>
    </xdr:to>
    <xdr:sp macro="" textlink="">
      <xdr:nvSpPr>
        <xdr:cNvPr id="22" name="吹き出し: 線 21">
          <a:extLst>
            <a:ext uri="{FF2B5EF4-FFF2-40B4-BE49-F238E27FC236}">
              <a16:creationId xmlns:a16="http://schemas.microsoft.com/office/drawing/2014/main" id="{827D1479-DCF0-43DD-B0BC-81E05C8D2F53}"/>
            </a:ext>
          </a:extLst>
        </xdr:cNvPr>
        <xdr:cNvSpPr/>
      </xdr:nvSpPr>
      <xdr:spPr>
        <a:xfrm>
          <a:off x="4573154" y="6399933"/>
          <a:ext cx="5501698" cy="911802"/>
        </a:xfrm>
        <a:prstGeom prst="borderCallout1">
          <a:avLst>
            <a:gd name="adj1" fmla="val 5426"/>
            <a:gd name="adj2" fmla="val 460"/>
            <a:gd name="adj3" fmla="val -22533"/>
            <a:gd name="adj4" fmla="val -8523"/>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年度内に賃料の値上げが予定されている場合は、値上げ以降の月に値上げ後の賃料を記入すること。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874618</xdr:colOff>
      <xdr:row>30</xdr:row>
      <xdr:rowOff>201705</xdr:rowOff>
    </xdr:from>
    <xdr:to>
      <xdr:col>14</xdr:col>
      <xdr:colOff>865093</xdr:colOff>
      <xdr:row>31</xdr:row>
      <xdr:rowOff>319928</xdr:rowOff>
    </xdr:to>
    <xdr:sp macro="" textlink="">
      <xdr:nvSpPr>
        <xdr:cNvPr id="2" name="正方形/長方形 1">
          <a:extLst>
            <a:ext uri="{FF2B5EF4-FFF2-40B4-BE49-F238E27FC236}">
              <a16:creationId xmlns:a16="http://schemas.microsoft.com/office/drawing/2014/main" id="{ADCD4E7E-B83B-4A49-AC4E-5AA0E763E25F}"/>
            </a:ext>
          </a:extLst>
        </xdr:cNvPr>
        <xdr:cNvSpPr/>
      </xdr:nvSpPr>
      <xdr:spPr>
        <a:xfrm>
          <a:off x="6913468" y="5316630"/>
          <a:ext cx="2514600" cy="165848"/>
        </a:xfrm>
        <a:prstGeom prst="rect">
          <a:avLst/>
        </a:prstGeom>
        <a:noFill/>
        <a:ln w="57150">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0</xdr:colOff>
      <xdr:row>35</xdr:row>
      <xdr:rowOff>323851</xdr:rowOff>
    </xdr:from>
    <xdr:to>
      <xdr:col>16</xdr:col>
      <xdr:colOff>19050</xdr:colOff>
      <xdr:row>37</xdr:row>
      <xdr:rowOff>19051</xdr:rowOff>
    </xdr:to>
    <xdr:sp macro="" textlink="">
      <xdr:nvSpPr>
        <xdr:cNvPr id="3" name="正方形/長方形 2">
          <a:extLst>
            <a:ext uri="{FF2B5EF4-FFF2-40B4-BE49-F238E27FC236}">
              <a16:creationId xmlns:a16="http://schemas.microsoft.com/office/drawing/2014/main" id="{D1D3EB99-24C9-49F6-B4AD-6586D1696B3C}"/>
            </a:ext>
          </a:extLst>
        </xdr:cNvPr>
        <xdr:cNvSpPr/>
      </xdr:nvSpPr>
      <xdr:spPr>
        <a:xfrm>
          <a:off x="8172450" y="6172201"/>
          <a:ext cx="1905000" cy="190500"/>
        </a:xfrm>
        <a:prstGeom prst="rect">
          <a:avLst/>
        </a:prstGeom>
        <a:noFill/>
        <a:ln w="57150">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40</xdr:row>
      <xdr:rowOff>1</xdr:rowOff>
    </xdr:from>
    <xdr:to>
      <xdr:col>6</xdr:col>
      <xdr:colOff>19050</xdr:colOff>
      <xdr:row>40</xdr:row>
      <xdr:rowOff>419101</xdr:rowOff>
    </xdr:to>
    <xdr:sp macro="" textlink="">
      <xdr:nvSpPr>
        <xdr:cNvPr id="4" name="正方形/長方形 3">
          <a:extLst>
            <a:ext uri="{FF2B5EF4-FFF2-40B4-BE49-F238E27FC236}">
              <a16:creationId xmlns:a16="http://schemas.microsoft.com/office/drawing/2014/main" id="{AC74E65C-A3D4-4961-B73B-5442D729C670}"/>
            </a:ext>
          </a:extLst>
        </xdr:cNvPr>
        <xdr:cNvSpPr/>
      </xdr:nvSpPr>
      <xdr:spPr>
        <a:xfrm>
          <a:off x="657224" y="6858001"/>
          <a:ext cx="3133726" cy="171450"/>
        </a:xfrm>
        <a:prstGeom prst="rect">
          <a:avLst/>
        </a:prstGeom>
        <a:noFill/>
        <a:ln w="57150">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108856</xdr:colOff>
      <xdr:row>45</xdr:row>
      <xdr:rowOff>478</xdr:rowOff>
    </xdr:from>
    <xdr:to>
      <xdr:col>6</xdr:col>
      <xdr:colOff>9523</xdr:colOff>
      <xdr:row>56</xdr:row>
      <xdr:rowOff>336177</xdr:rowOff>
    </xdr:to>
    <xdr:sp macro="" textlink="">
      <xdr:nvSpPr>
        <xdr:cNvPr id="5" name="正方形/長方形 4">
          <a:extLst>
            <a:ext uri="{FF2B5EF4-FFF2-40B4-BE49-F238E27FC236}">
              <a16:creationId xmlns:a16="http://schemas.microsoft.com/office/drawing/2014/main" id="{74B9D869-C9B1-4C26-9C8F-C81F4470AAFF}"/>
            </a:ext>
          </a:extLst>
        </xdr:cNvPr>
        <xdr:cNvSpPr/>
      </xdr:nvSpPr>
      <xdr:spPr>
        <a:xfrm>
          <a:off x="737506" y="7715728"/>
          <a:ext cx="3043917" cy="2059724"/>
        </a:xfrm>
        <a:prstGeom prst="rect">
          <a:avLst/>
        </a:prstGeom>
        <a:noFill/>
        <a:ln w="57150">
          <a:solidFill>
            <a:srgbClr val="00B05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804289</xdr:colOff>
      <xdr:row>59</xdr:row>
      <xdr:rowOff>326571</xdr:rowOff>
    </xdr:from>
    <xdr:to>
      <xdr:col>12</xdr:col>
      <xdr:colOff>353241</xdr:colOff>
      <xdr:row>68</xdr:row>
      <xdr:rowOff>13607</xdr:rowOff>
    </xdr:to>
    <xdr:sp macro="" textlink="">
      <xdr:nvSpPr>
        <xdr:cNvPr id="6" name="吹き出し: 線 5">
          <a:extLst>
            <a:ext uri="{FF2B5EF4-FFF2-40B4-BE49-F238E27FC236}">
              <a16:creationId xmlns:a16="http://schemas.microsoft.com/office/drawing/2014/main" id="{8135513F-4B79-4533-84E2-63256AA7484D}"/>
            </a:ext>
          </a:extLst>
        </xdr:cNvPr>
        <xdr:cNvSpPr/>
      </xdr:nvSpPr>
      <xdr:spPr>
        <a:xfrm>
          <a:off x="3147439" y="10289721"/>
          <a:ext cx="4749602" cy="1382486"/>
        </a:xfrm>
        <a:prstGeom prst="borderCallout1">
          <a:avLst>
            <a:gd name="adj1" fmla="val -315"/>
            <a:gd name="adj2" fmla="val 458"/>
            <a:gd name="adj3" fmla="val -64076"/>
            <a:gd name="adj4" fmla="val 9367"/>
          </a:avLst>
        </a:prstGeom>
        <a:solidFill>
          <a:srgbClr val="EBFFEB"/>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u="sng" baseline="0">
              <a:solidFill>
                <a:srgbClr val="FF0000"/>
              </a:solidFill>
              <a:effectLst/>
              <a:latin typeface="UD デジタル 教科書体 NP-B" panose="02020700000000000000" pitchFamily="18" charset="-128"/>
              <a:ea typeface="UD デジタル 教科書体 NP-B" panose="02020700000000000000" pitchFamily="18" charset="-128"/>
              <a:cs typeface="+mn-cs"/>
            </a:rPr>
            <a:t>⚠︎黄色のセルは直接入力不可</a:t>
          </a:r>
        </a:p>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交付申請時点では、未払分の助成対象外経費はマイナス表示になってしまいますが、そのまま提出してください。</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実績報告時に完成します。</a:t>
          </a:r>
        </a:p>
      </xdr:txBody>
    </xdr:sp>
    <xdr:clientData/>
  </xdr:twoCellAnchor>
  <xdr:twoCellAnchor>
    <xdr:from>
      <xdr:col>4</xdr:col>
      <xdr:colOff>1</xdr:colOff>
      <xdr:row>35</xdr:row>
      <xdr:rowOff>0</xdr:rowOff>
    </xdr:from>
    <xdr:to>
      <xdr:col>7</xdr:col>
      <xdr:colOff>866776</xdr:colOff>
      <xdr:row>37</xdr:row>
      <xdr:rowOff>28575</xdr:rowOff>
    </xdr:to>
    <xdr:sp macro="" textlink="">
      <xdr:nvSpPr>
        <xdr:cNvPr id="7" name="正方形/長方形 6">
          <a:extLst>
            <a:ext uri="{FF2B5EF4-FFF2-40B4-BE49-F238E27FC236}">
              <a16:creationId xmlns:a16="http://schemas.microsoft.com/office/drawing/2014/main" id="{21B58A09-60CB-4B9C-85B4-0A67CA2C6588}"/>
            </a:ext>
          </a:extLst>
        </xdr:cNvPr>
        <xdr:cNvSpPr/>
      </xdr:nvSpPr>
      <xdr:spPr>
        <a:xfrm>
          <a:off x="2514601" y="6000750"/>
          <a:ext cx="2514600" cy="37147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470647</xdr:colOff>
      <xdr:row>25</xdr:row>
      <xdr:rowOff>179294</xdr:rowOff>
    </xdr:from>
    <xdr:to>
      <xdr:col>5</xdr:col>
      <xdr:colOff>738187</xdr:colOff>
      <xdr:row>32</xdr:row>
      <xdr:rowOff>43883</xdr:rowOff>
    </xdr:to>
    <xdr:sp macro="" textlink="">
      <xdr:nvSpPr>
        <xdr:cNvPr id="8" name="吹き出し: 線 7">
          <a:extLst>
            <a:ext uri="{FF2B5EF4-FFF2-40B4-BE49-F238E27FC236}">
              <a16:creationId xmlns:a16="http://schemas.microsoft.com/office/drawing/2014/main" id="{C3D4E348-15A7-4CD1-A506-2FD19D750691}"/>
            </a:ext>
          </a:extLst>
        </xdr:cNvPr>
        <xdr:cNvSpPr/>
      </xdr:nvSpPr>
      <xdr:spPr>
        <a:xfrm>
          <a:off x="470647" y="4456019"/>
          <a:ext cx="3306015" cy="1074264"/>
        </a:xfrm>
        <a:prstGeom prst="borderCallout1">
          <a:avLst>
            <a:gd name="adj1" fmla="val 100274"/>
            <a:gd name="adj2" fmla="val 75899"/>
            <a:gd name="adj3" fmla="val 133140"/>
            <a:gd name="adj4" fmla="val 85614"/>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経費支払書（通帳等）に記載されている</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600" b="1" u="sng"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実際の払込先</a:t>
          </a:r>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や口座振替の場合の</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引き落とし元等を記入。</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支払先が変更になった場合は追記。</a:t>
          </a:r>
        </a:p>
      </xdr:txBody>
    </xdr:sp>
    <xdr:clientData/>
  </xdr:twoCellAnchor>
  <xdr:twoCellAnchor>
    <xdr:from>
      <xdr:col>0</xdr:col>
      <xdr:colOff>33618</xdr:colOff>
      <xdr:row>43</xdr:row>
      <xdr:rowOff>13609</xdr:rowOff>
    </xdr:from>
    <xdr:to>
      <xdr:col>1</xdr:col>
      <xdr:colOff>52668</xdr:colOff>
      <xdr:row>53</xdr:row>
      <xdr:rowOff>33619</xdr:rowOff>
    </xdr:to>
    <xdr:sp macro="" textlink="">
      <xdr:nvSpPr>
        <xdr:cNvPr id="9" name="正方形/長方形 8">
          <a:extLst>
            <a:ext uri="{FF2B5EF4-FFF2-40B4-BE49-F238E27FC236}">
              <a16:creationId xmlns:a16="http://schemas.microsoft.com/office/drawing/2014/main" id="{2AA67234-0BF7-4626-8185-6B0ADE5B3647}"/>
            </a:ext>
          </a:extLst>
        </xdr:cNvPr>
        <xdr:cNvSpPr/>
      </xdr:nvSpPr>
      <xdr:spPr>
        <a:xfrm>
          <a:off x="33618" y="7385959"/>
          <a:ext cx="647700" cy="173451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22412</xdr:colOff>
      <xdr:row>43</xdr:row>
      <xdr:rowOff>13608</xdr:rowOff>
    </xdr:from>
    <xdr:to>
      <xdr:col>15</xdr:col>
      <xdr:colOff>0</xdr:colOff>
      <xdr:row>53</xdr:row>
      <xdr:rowOff>17318</xdr:rowOff>
    </xdr:to>
    <xdr:sp macro="" textlink="">
      <xdr:nvSpPr>
        <xdr:cNvPr id="10" name="正方形/長方形 9">
          <a:extLst>
            <a:ext uri="{FF2B5EF4-FFF2-40B4-BE49-F238E27FC236}">
              <a16:creationId xmlns:a16="http://schemas.microsoft.com/office/drawing/2014/main" id="{F4BBEC0F-1018-4EFF-92AE-1AB9467CB371}"/>
            </a:ext>
          </a:extLst>
        </xdr:cNvPr>
        <xdr:cNvSpPr/>
      </xdr:nvSpPr>
      <xdr:spPr>
        <a:xfrm>
          <a:off x="4422962" y="7385958"/>
          <a:ext cx="5006788" cy="171821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85165</xdr:colOff>
      <xdr:row>53</xdr:row>
      <xdr:rowOff>319928</xdr:rowOff>
    </xdr:from>
    <xdr:to>
      <xdr:col>5</xdr:col>
      <xdr:colOff>212911</xdr:colOff>
      <xdr:row>56</xdr:row>
      <xdr:rowOff>100855</xdr:rowOff>
    </xdr:to>
    <xdr:sp macro="" textlink="">
      <xdr:nvSpPr>
        <xdr:cNvPr id="11" name="吹き出し: 線 10">
          <a:extLst>
            <a:ext uri="{FF2B5EF4-FFF2-40B4-BE49-F238E27FC236}">
              <a16:creationId xmlns:a16="http://schemas.microsoft.com/office/drawing/2014/main" id="{7D54B6CA-8EDB-44C8-8A7F-8D79327145CB}"/>
            </a:ext>
          </a:extLst>
        </xdr:cNvPr>
        <xdr:cNvSpPr/>
      </xdr:nvSpPr>
      <xdr:spPr>
        <a:xfrm>
          <a:off x="85165" y="9254378"/>
          <a:ext cx="3270996" cy="447677"/>
        </a:xfrm>
        <a:prstGeom prst="borderCallout1">
          <a:avLst>
            <a:gd name="adj1" fmla="val -1071"/>
            <a:gd name="adj2" fmla="val 12937"/>
            <a:gd name="adj3" fmla="val -33983"/>
            <a:gd name="adj4" fmla="val 4491"/>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実際に資金が移動した日を記入</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4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（西暦で入力すると和暦に自動変換されます）</a:t>
          </a:r>
          <a:endPar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twoCellAnchor>
    <xdr:from>
      <xdr:col>9</xdr:col>
      <xdr:colOff>347702</xdr:colOff>
      <xdr:row>53</xdr:row>
      <xdr:rowOff>173181</xdr:rowOff>
    </xdr:from>
    <xdr:to>
      <xdr:col>14</xdr:col>
      <xdr:colOff>816310</xdr:colOff>
      <xdr:row>59</xdr:row>
      <xdr:rowOff>34636</xdr:rowOff>
    </xdr:to>
    <xdr:sp macro="" textlink="">
      <xdr:nvSpPr>
        <xdr:cNvPr id="12" name="吹き出し: 線 11">
          <a:extLst>
            <a:ext uri="{FF2B5EF4-FFF2-40B4-BE49-F238E27FC236}">
              <a16:creationId xmlns:a16="http://schemas.microsoft.com/office/drawing/2014/main" id="{E11379BC-3B1C-4EB4-BB63-2C5A36779480}"/>
            </a:ext>
          </a:extLst>
        </xdr:cNvPr>
        <xdr:cNvSpPr/>
      </xdr:nvSpPr>
      <xdr:spPr>
        <a:xfrm>
          <a:off x="6005552" y="9260031"/>
          <a:ext cx="3421358" cy="890155"/>
        </a:xfrm>
        <a:prstGeom prst="borderCallout1">
          <a:avLst>
            <a:gd name="adj1" fmla="val -415"/>
            <a:gd name="adj2" fmla="val -81"/>
            <a:gd name="adj3" fmla="val -7273"/>
            <a:gd name="adj4" fmla="val 9142"/>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助成対象外経費が発生する場合は、請求書や明細書等の内訳が分かるものを添付し、備考欄に「請求書のとおり」と記入し、毎月支払う助成対象外経費がある場合は、その内訳を備考欄に記入。</a:t>
          </a:r>
        </a:p>
      </xdr:txBody>
    </xdr:sp>
    <xdr:clientData/>
  </xdr:twoCellAnchor>
  <xdr:twoCellAnchor>
    <xdr:from>
      <xdr:col>0</xdr:col>
      <xdr:colOff>0</xdr:colOff>
      <xdr:row>57</xdr:row>
      <xdr:rowOff>11204</xdr:rowOff>
    </xdr:from>
    <xdr:to>
      <xdr:col>3</xdr:col>
      <xdr:colOff>802821</xdr:colOff>
      <xdr:row>58</xdr:row>
      <xdr:rowOff>22412</xdr:rowOff>
    </xdr:to>
    <xdr:sp macro="" textlink="">
      <xdr:nvSpPr>
        <xdr:cNvPr id="13" name="正方形/長方形 12">
          <a:extLst>
            <a:ext uri="{FF2B5EF4-FFF2-40B4-BE49-F238E27FC236}">
              <a16:creationId xmlns:a16="http://schemas.microsoft.com/office/drawing/2014/main" id="{604FCB9E-67BE-47B5-8160-C3680F30EF83}"/>
            </a:ext>
          </a:extLst>
        </xdr:cNvPr>
        <xdr:cNvSpPr/>
      </xdr:nvSpPr>
      <xdr:spPr>
        <a:xfrm>
          <a:off x="0" y="9783854"/>
          <a:ext cx="2517321" cy="18265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527596</xdr:colOff>
      <xdr:row>68</xdr:row>
      <xdr:rowOff>123866</xdr:rowOff>
    </xdr:from>
    <xdr:to>
      <xdr:col>10</xdr:col>
      <xdr:colOff>685460</xdr:colOff>
      <xdr:row>75</xdr:row>
      <xdr:rowOff>30016</xdr:rowOff>
    </xdr:to>
    <xdr:sp macro="" textlink="">
      <xdr:nvSpPr>
        <xdr:cNvPr id="14" name="吹き出し: 線 13">
          <a:extLst>
            <a:ext uri="{FF2B5EF4-FFF2-40B4-BE49-F238E27FC236}">
              <a16:creationId xmlns:a16="http://schemas.microsoft.com/office/drawing/2014/main" id="{3403A0F6-5183-4CF7-820B-24BEDDABB0C3}"/>
            </a:ext>
          </a:extLst>
        </xdr:cNvPr>
        <xdr:cNvSpPr/>
      </xdr:nvSpPr>
      <xdr:spPr>
        <a:xfrm>
          <a:off x="527596" y="11782466"/>
          <a:ext cx="6387214" cy="1106300"/>
        </a:xfrm>
        <a:prstGeom prst="borderCallout1">
          <a:avLst>
            <a:gd name="adj1" fmla="val 323"/>
            <a:gd name="adj2" fmla="val 4608"/>
            <a:gd name="adj3" fmla="val -211912"/>
            <a:gd name="adj4" fmla="val 365"/>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a:t>
          </a:r>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いつ、どこに、いくら支払われたかを確認するため、請求書だけでなく、</a:t>
          </a:r>
          <a:endParaRPr lang="en-US" altLang="ja-JP"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endParaRPr>
        </a:p>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振込明細や引き落とし等が確認できる書類の提出が必要</a:t>
          </a:r>
          <a:r>
            <a:rPr lang="ja-JP" altLang="en-US" sz="1600" b="1" baseline="0">
              <a:solidFill>
                <a:srgbClr val="0000FF"/>
              </a:solidFill>
              <a:effectLst/>
              <a:latin typeface="UD デジタル 教科書体 NP-B" panose="02020700000000000000" pitchFamily="18" charset="-128"/>
              <a:ea typeface="UD デジタル 教科書体 NP-B" panose="02020700000000000000" pitchFamily="18" charset="-128"/>
              <a:cs typeface="+mn-cs"/>
            </a:rPr>
            <a:t>（詳細は２２ｐ～２４ｐ参照）</a:t>
          </a:r>
          <a:endParaRPr lang="en-US" altLang="ja-JP" sz="1600" b="1" baseline="0">
            <a:solidFill>
              <a:srgbClr val="0000FF"/>
            </a:solidFill>
            <a:effectLst/>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twoCellAnchor>
    <xdr:from>
      <xdr:col>6</xdr:col>
      <xdr:colOff>264459</xdr:colOff>
      <xdr:row>25</xdr:row>
      <xdr:rowOff>127187</xdr:rowOff>
    </xdr:from>
    <xdr:to>
      <xdr:col>8</xdr:col>
      <xdr:colOff>854214</xdr:colOff>
      <xdr:row>29</xdr:row>
      <xdr:rowOff>30351</xdr:rowOff>
    </xdr:to>
    <xdr:sp macro="" textlink="">
      <xdr:nvSpPr>
        <xdr:cNvPr id="15" name="角丸四角形 2">
          <a:extLst>
            <a:ext uri="{FF2B5EF4-FFF2-40B4-BE49-F238E27FC236}">
              <a16:creationId xmlns:a16="http://schemas.microsoft.com/office/drawing/2014/main" id="{8B3EBFD1-ACD1-496B-98D8-E4F1A49B2859}"/>
            </a:ext>
          </a:extLst>
        </xdr:cNvPr>
        <xdr:cNvSpPr/>
      </xdr:nvSpPr>
      <xdr:spPr>
        <a:xfrm>
          <a:off x="4036359" y="4413437"/>
          <a:ext cx="1618455" cy="588964"/>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ⅰ</a:t>
          </a:r>
        </a:p>
        <a:p>
          <a:pPr algn="ctr">
            <a:spcAft>
              <a:spcPts val="0"/>
            </a:spcAft>
          </a:pP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（交付申請時）</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8</xdr:col>
      <xdr:colOff>257736</xdr:colOff>
      <xdr:row>33</xdr:row>
      <xdr:rowOff>201706</xdr:rowOff>
    </xdr:from>
    <xdr:to>
      <xdr:col>12</xdr:col>
      <xdr:colOff>498382</xdr:colOff>
      <xdr:row>37</xdr:row>
      <xdr:rowOff>33617</xdr:rowOff>
    </xdr:to>
    <xdr:sp macro="" textlink="">
      <xdr:nvSpPr>
        <xdr:cNvPr id="16" name="吹き出し: 線 15">
          <a:extLst>
            <a:ext uri="{FF2B5EF4-FFF2-40B4-BE49-F238E27FC236}">
              <a16:creationId xmlns:a16="http://schemas.microsoft.com/office/drawing/2014/main" id="{8A9C4BE0-234C-4B57-B320-EC9048D4E281}"/>
            </a:ext>
          </a:extLst>
        </xdr:cNvPr>
        <xdr:cNvSpPr/>
      </xdr:nvSpPr>
      <xdr:spPr>
        <a:xfrm>
          <a:off x="5286936" y="5830981"/>
          <a:ext cx="2755246" cy="546286"/>
        </a:xfrm>
        <a:prstGeom prst="borderCallout1">
          <a:avLst>
            <a:gd name="adj1" fmla="val 98899"/>
            <a:gd name="adj2" fmla="val 65263"/>
            <a:gd name="adj3" fmla="val 118990"/>
            <a:gd name="adj4" fmla="val 78169"/>
          </a:avLst>
        </a:prstGeom>
        <a:blipFill>
          <a:blip xmlns:r="http://schemas.openxmlformats.org/officeDocument/2006/relationships" r:embed="rId1"/>
          <a:tile tx="0" ty="0" sx="100000" sy="100000" flip="none" algn="tl"/>
        </a:blipFill>
        <a:ln w="38100" cap="flat" cmpd="sng" algn="ctr">
          <a:solidFill>
            <a:srgbClr val="0000FF"/>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Text" lastClr="000000"/>
              </a:solidFill>
              <a:effectLst/>
              <a:uLnTx/>
              <a:uFillTx/>
              <a:latin typeface="UD デジタル 教科書体 NP-B" panose="02020700000000000000" pitchFamily="18" charset="-128"/>
              <a:ea typeface="UD デジタル 教科書体 NP-B" panose="02020700000000000000" pitchFamily="18" charset="-128"/>
              <a:cs typeface="+mn-cs"/>
            </a:rPr>
            <a:t>こちらに宿舎別様式に入力した住所が表示されます。削除しないでください。</a:t>
          </a:r>
          <a:endParaRPr kumimoji="0" lang="en-US" altLang="ja-JP" sz="1400" b="1" i="0" u="none" strike="noStrike" kern="0" cap="none" spc="0" normalizeH="0" baseline="0" noProof="0">
            <a:ln>
              <a:noFill/>
            </a:ln>
            <a:solidFill>
              <a:sysClr val="windowText" lastClr="000000"/>
            </a:solidFill>
            <a:effectLst/>
            <a:uLnTx/>
            <a:uFillTx/>
            <a:latin typeface="UD デジタル 教科書体 NP-B" panose="02020700000000000000" pitchFamily="18" charset="-128"/>
            <a:ea typeface="UD デジタル 教科書体 NP-B" panose="02020700000000000000" pitchFamily="18" charset="-128"/>
            <a:cs typeface="+mn-cs"/>
          </a:endParaRPr>
        </a:p>
      </xdr:txBody>
    </xdr:sp>
    <xdr:clientData/>
  </xdr:twoCellAnchor>
  <xdr:twoCellAnchor>
    <xdr:from>
      <xdr:col>6</xdr:col>
      <xdr:colOff>134471</xdr:colOff>
      <xdr:row>54</xdr:row>
      <xdr:rowOff>67233</xdr:rowOff>
    </xdr:from>
    <xdr:to>
      <xdr:col>9</xdr:col>
      <xdr:colOff>173182</xdr:colOff>
      <xdr:row>57</xdr:row>
      <xdr:rowOff>154779</xdr:rowOff>
    </xdr:to>
    <xdr:sp macro="" textlink="">
      <xdr:nvSpPr>
        <xdr:cNvPr id="17" name="吹き出し: 線 16">
          <a:extLst>
            <a:ext uri="{FF2B5EF4-FFF2-40B4-BE49-F238E27FC236}">
              <a16:creationId xmlns:a16="http://schemas.microsoft.com/office/drawing/2014/main" id="{0B6FF177-A15B-4C81-96A6-3C90BA7D881E}"/>
            </a:ext>
          </a:extLst>
        </xdr:cNvPr>
        <xdr:cNvSpPr/>
      </xdr:nvSpPr>
      <xdr:spPr>
        <a:xfrm>
          <a:off x="3906371" y="9325533"/>
          <a:ext cx="1924661" cy="601896"/>
        </a:xfrm>
        <a:prstGeom prst="borderCallout1">
          <a:avLst>
            <a:gd name="adj1" fmla="val 1949"/>
            <a:gd name="adj2" fmla="val 828"/>
            <a:gd name="adj3" fmla="val -37127"/>
            <a:gd name="adj4" fmla="val 13003"/>
          </a:avLst>
        </a:prstGeom>
        <a:solidFill>
          <a:srgbClr val="FFEBEB"/>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賃料支払時の総支払額や引き落とし額を記入</a:t>
          </a:r>
        </a:p>
      </xdr:txBody>
    </xdr:sp>
    <xdr:clientData/>
  </xdr:twoCellAnchor>
  <xdr:twoCellAnchor>
    <xdr:from>
      <xdr:col>6</xdr:col>
      <xdr:colOff>62433</xdr:colOff>
      <xdr:row>43</xdr:row>
      <xdr:rowOff>38421</xdr:rowOff>
    </xdr:from>
    <xdr:to>
      <xdr:col>7</xdr:col>
      <xdr:colOff>40821</xdr:colOff>
      <xdr:row>52</xdr:row>
      <xdr:rowOff>338577</xdr:rowOff>
    </xdr:to>
    <xdr:sp macro="" textlink="">
      <xdr:nvSpPr>
        <xdr:cNvPr id="18" name="正方形/長方形 17">
          <a:extLst>
            <a:ext uri="{FF2B5EF4-FFF2-40B4-BE49-F238E27FC236}">
              <a16:creationId xmlns:a16="http://schemas.microsoft.com/office/drawing/2014/main" id="{27E2855B-E068-4AFC-B08D-CC843CFA0FC2}"/>
            </a:ext>
          </a:extLst>
        </xdr:cNvPr>
        <xdr:cNvSpPr/>
      </xdr:nvSpPr>
      <xdr:spPr>
        <a:xfrm>
          <a:off x="3834333" y="7410771"/>
          <a:ext cx="607038" cy="167175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4</xdr:row>
      <xdr:rowOff>22412</xdr:rowOff>
    </xdr:from>
    <xdr:to>
      <xdr:col>13</xdr:col>
      <xdr:colOff>133349</xdr:colOff>
      <xdr:row>37</xdr:row>
      <xdr:rowOff>47626</xdr:rowOff>
    </xdr:to>
    <xdr:sp macro="" textlink="">
      <xdr:nvSpPr>
        <xdr:cNvPr id="2" name="正方形/長方形 1">
          <a:extLst>
            <a:ext uri="{FF2B5EF4-FFF2-40B4-BE49-F238E27FC236}">
              <a16:creationId xmlns:a16="http://schemas.microsoft.com/office/drawing/2014/main" id="{A1216DA4-E304-411A-B66E-0A904F61ECF0}"/>
            </a:ext>
          </a:extLst>
        </xdr:cNvPr>
        <xdr:cNvSpPr/>
      </xdr:nvSpPr>
      <xdr:spPr>
        <a:xfrm>
          <a:off x="142874" y="536762"/>
          <a:ext cx="6515100" cy="7226114"/>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1</xdr:row>
      <xdr:rowOff>40901</xdr:rowOff>
    </xdr:from>
    <xdr:to>
      <xdr:col>13</xdr:col>
      <xdr:colOff>57149</xdr:colOff>
      <xdr:row>7</xdr:row>
      <xdr:rowOff>57151</xdr:rowOff>
    </xdr:to>
    <xdr:sp macro="" textlink="">
      <xdr:nvSpPr>
        <xdr:cNvPr id="3" name="スクロール: 横 2">
          <a:extLst>
            <a:ext uri="{FF2B5EF4-FFF2-40B4-BE49-F238E27FC236}">
              <a16:creationId xmlns:a16="http://schemas.microsoft.com/office/drawing/2014/main" id="{F456FC63-E856-45A6-889B-CF840E921866}"/>
            </a:ext>
          </a:extLst>
        </xdr:cNvPr>
        <xdr:cNvSpPr/>
      </xdr:nvSpPr>
      <xdr:spPr>
        <a:xfrm>
          <a:off x="228600" y="40901"/>
          <a:ext cx="6353174" cy="1044950"/>
        </a:xfrm>
        <a:prstGeom prst="horizontalScroll">
          <a:avLst/>
        </a:prstGeom>
        <a:solidFill>
          <a:srgbClr val="CCF9FE"/>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00FF"/>
              </a:solidFill>
              <a:latin typeface="HG丸ｺﾞｼｯｸM-PRO" panose="020F0600000000000000" pitchFamily="50" charset="-128"/>
              <a:ea typeface="HG丸ｺﾞｼｯｸM-PRO" panose="020F0600000000000000" pitchFamily="50" charset="-128"/>
            </a:rPr>
            <a:t>宿舎別様式（第</a:t>
          </a:r>
          <a:r>
            <a:rPr kumimoji="1" lang="en-US" altLang="ja-JP" sz="1600">
              <a:solidFill>
                <a:srgbClr val="0000FF"/>
              </a:solidFill>
              <a:latin typeface="HG丸ｺﾞｼｯｸM-PRO" panose="020F0600000000000000" pitchFamily="50" charset="-128"/>
              <a:ea typeface="HG丸ｺﾞｼｯｸM-PRO" panose="020F0600000000000000" pitchFamily="50" charset="-128"/>
            </a:rPr>
            <a:t>1</a:t>
          </a:r>
          <a:r>
            <a:rPr kumimoji="1" lang="ja-JP" altLang="en-US" sz="1600">
              <a:solidFill>
                <a:srgbClr val="0000FF"/>
              </a:solidFill>
              <a:latin typeface="HG丸ｺﾞｼｯｸM-PRO" panose="020F0600000000000000" pitchFamily="50" charset="-128"/>
              <a:ea typeface="HG丸ｺﾞｼｯｸM-PRO" panose="020F0600000000000000" pitchFamily="50" charset="-128"/>
            </a:rPr>
            <a:t>号</a:t>
          </a:r>
          <a:r>
            <a:rPr kumimoji="1" lang="en-US" altLang="ja-JP" sz="1600">
              <a:solidFill>
                <a:srgbClr val="0000FF"/>
              </a:solidFill>
              <a:latin typeface="HG丸ｺﾞｼｯｸM-PRO" panose="020F0600000000000000" pitchFamily="50" charset="-128"/>
              <a:ea typeface="HG丸ｺﾞｼｯｸM-PRO" panose="020F0600000000000000" pitchFamily="50" charset="-128"/>
            </a:rPr>
            <a:t>-3</a:t>
          </a:r>
          <a:r>
            <a:rPr kumimoji="1" lang="ja-JP" altLang="en-US" sz="1600">
              <a:solidFill>
                <a:srgbClr val="0000FF"/>
              </a:solidFill>
              <a:latin typeface="HG丸ｺﾞｼｯｸM-PRO" panose="020F0600000000000000" pitchFamily="50" charset="-128"/>
              <a:ea typeface="HG丸ｺﾞｼｯｸM-PRO" panose="020F0600000000000000" pitchFamily="50" charset="-128"/>
            </a:rPr>
            <a:t>様式、第４号</a:t>
          </a:r>
          <a:r>
            <a:rPr kumimoji="1" lang="en-US" altLang="ja-JP" sz="1600">
              <a:solidFill>
                <a:srgbClr val="0000FF"/>
              </a:solidFill>
              <a:latin typeface="HG丸ｺﾞｼｯｸM-PRO" panose="020F0600000000000000" pitchFamily="50" charset="-128"/>
              <a:ea typeface="HG丸ｺﾞｼｯｸM-PRO" panose="020F0600000000000000" pitchFamily="50" charset="-128"/>
            </a:rPr>
            <a:t>-3</a:t>
          </a:r>
          <a:r>
            <a:rPr kumimoji="1" lang="ja-JP" altLang="en-US" sz="1600">
              <a:solidFill>
                <a:srgbClr val="0000FF"/>
              </a:solidFill>
              <a:latin typeface="HG丸ｺﾞｼｯｸM-PRO" panose="020F0600000000000000" pitchFamily="50" charset="-128"/>
              <a:ea typeface="HG丸ｺﾞｼｯｸM-PRO" panose="020F0600000000000000" pitchFamily="50" charset="-128"/>
            </a:rPr>
            <a:t>様式）</a:t>
          </a:r>
          <a:endParaRPr kumimoji="1" lang="en-US" altLang="ja-JP" sz="1600">
            <a:solidFill>
              <a:srgbClr val="0000FF"/>
            </a:solidFill>
            <a:latin typeface="HG丸ｺﾞｼｯｸM-PRO" panose="020F0600000000000000" pitchFamily="50" charset="-128"/>
            <a:ea typeface="HG丸ｺﾞｼｯｸM-PRO" panose="020F0600000000000000" pitchFamily="50" charset="-128"/>
          </a:endParaRPr>
        </a:p>
        <a:p>
          <a:pPr algn="ctr"/>
          <a:r>
            <a:rPr kumimoji="1" lang="ja-JP" altLang="en-US" sz="1600">
              <a:solidFill>
                <a:srgbClr val="0000FF"/>
              </a:solidFill>
              <a:latin typeface="HG丸ｺﾞｼｯｸM-PRO" panose="020F0600000000000000" pitchFamily="50" charset="-128"/>
              <a:ea typeface="HG丸ｺﾞｼｯｸM-PRO" panose="020F0600000000000000" pitchFamily="50" charset="-128"/>
            </a:rPr>
            <a:t>記入に係る項目別索引</a:t>
          </a:r>
        </a:p>
      </xdr:txBody>
    </xdr:sp>
    <xdr:clientData/>
  </xdr:twoCellAnchor>
  <xdr:twoCellAnchor>
    <xdr:from>
      <xdr:col>1</xdr:col>
      <xdr:colOff>38100</xdr:colOff>
      <xdr:row>0</xdr:row>
      <xdr:rowOff>180975</xdr:rowOff>
    </xdr:from>
    <xdr:to>
      <xdr:col>13</xdr:col>
      <xdr:colOff>95250</xdr:colOff>
      <xdr:row>1</xdr:row>
      <xdr:rowOff>9525</xdr:rowOff>
    </xdr:to>
    <xdr:sp macro="" textlink="">
      <xdr:nvSpPr>
        <xdr:cNvPr id="4" name="四角形: 角を丸くする 3">
          <a:extLst>
            <a:ext uri="{FF2B5EF4-FFF2-40B4-BE49-F238E27FC236}">
              <a16:creationId xmlns:a16="http://schemas.microsoft.com/office/drawing/2014/main" id="{A34EDC8E-CFA3-4B97-8467-44B28175CBC5}"/>
            </a:ext>
          </a:extLst>
        </xdr:cNvPr>
        <xdr:cNvSpPr/>
      </xdr:nvSpPr>
      <xdr:spPr>
        <a:xfrm>
          <a:off x="180975" y="180975"/>
          <a:ext cx="6438900" cy="1057275"/>
        </a:xfrm>
        <a:prstGeom prst="roundRect">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宿舎別様式の記入方法については、パターン別の例が</a:t>
          </a:r>
          <a:endParaRPr kumimoji="1" lang="en-US" altLang="ja-JP" sz="1200" b="0"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「記入例集」に掲載されています。</a:t>
          </a:r>
          <a:endParaRPr kumimoji="1" lang="en-US" altLang="ja-JP" sz="1200" b="0"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以下の索引をご参考に「記入例集」を参照しながらご作成ください。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351692</xdr:colOff>
      <xdr:row>22</xdr:row>
      <xdr:rowOff>14652</xdr:rowOff>
    </xdr:from>
    <xdr:to>
      <xdr:col>6</xdr:col>
      <xdr:colOff>439615</xdr:colOff>
      <xdr:row>22</xdr:row>
      <xdr:rowOff>501893</xdr:rowOff>
    </xdr:to>
    <xdr:sp macro="" textlink="">
      <xdr:nvSpPr>
        <xdr:cNvPr id="2" name="矢印: 下 1">
          <a:extLst>
            <a:ext uri="{FF2B5EF4-FFF2-40B4-BE49-F238E27FC236}">
              <a16:creationId xmlns:a16="http://schemas.microsoft.com/office/drawing/2014/main" id="{87E4260C-5DB2-4E6B-8817-FB40E83EA608}"/>
            </a:ext>
          </a:extLst>
        </xdr:cNvPr>
        <xdr:cNvSpPr/>
      </xdr:nvSpPr>
      <xdr:spPr>
        <a:xfrm rot="16200000">
          <a:off x="3600083" y="4957761"/>
          <a:ext cx="487241" cy="773723"/>
        </a:xfrm>
        <a:prstGeom prst="downArrow">
          <a:avLst>
            <a:gd name="adj1" fmla="val 6230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333375</xdr:colOff>
      <xdr:row>17</xdr:row>
      <xdr:rowOff>49324</xdr:rowOff>
    </xdr:from>
    <xdr:to>
      <xdr:col>6</xdr:col>
      <xdr:colOff>371475</xdr:colOff>
      <xdr:row>17</xdr:row>
      <xdr:rowOff>187185</xdr:rowOff>
    </xdr:to>
    <xdr:sp macro="" textlink="">
      <xdr:nvSpPr>
        <xdr:cNvPr id="2" name="フリーフォーム: 図形 1">
          <a:extLst>
            <a:ext uri="{FF2B5EF4-FFF2-40B4-BE49-F238E27FC236}">
              <a16:creationId xmlns:a16="http://schemas.microsoft.com/office/drawing/2014/main" id="{10CCD921-62D0-4A37-8790-9BB82B2BA893}"/>
            </a:ext>
          </a:extLst>
        </xdr:cNvPr>
        <xdr:cNvSpPr/>
      </xdr:nvSpPr>
      <xdr:spPr>
        <a:xfrm>
          <a:off x="1019175" y="3925999"/>
          <a:ext cx="2752725"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17</xdr:row>
      <xdr:rowOff>180470</xdr:rowOff>
    </xdr:from>
    <xdr:to>
      <xdr:col>11</xdr:col>
      <xdr:colOff>29307</xdr:colOff>
      <xdr:row>19</xdr:row>
      <xdr:rowOff>3227</xdr:rowOff>
    </xdr:to>
    <xdr:sp macro="" textlink="">
      <xdr:nvSpPr>
        <xdr:cNvPr id="3" name="フリーフォーム: 図形 2">
          <a:extLst>
            <a:ext uri="{FF2B5EF4-FFF2-40B4-BE49-F238E27FC236}">
              <a16:creationId xmlns:a16="http://schemas.microsoft.com/office/drawing/2014/main" id="{B44E1C97-4A57-4F59-974F-3E7D968CD3D0}"/>
            </a:ext>
          </a:extLst>
        </xdr:cNvPr>
        <xdr:cNvSpPr/>
      </xdr:nvSpPr>
      <xdr:spPr>
        <a:xfrm>
          <a:off x="2457451" y="4057145"/>
          <a:ext cx="3782156" cy="26090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A9F3-005E-4492-BB90-D09D7F499514}">
  <sheetPr>
    <tabColor rgb="FFFFFFCC"/>
    <pageSetUpPr fitToPage="1"/>
  </sheetPr>
  <dimension ref="A1:Q59"/>
  <sheetViews>
    <sheetView tabSelected="1" view="pageBreakPreview" zoomScale="85" zoomScaleNormal="85" zoomScaleSheetLayoutView="85" workbookViewId="0">
      <selection activeCell="A8" sqref="A8"/>
    </sheetView>
  </sheetViews>
  <sheetFormatPr defaultColWidth="9" defaultRowHeight="13.5"/>
  <cols>
    <col min="1" max="1" width="9.5" style="1" customWidth="1"/>
    <col min="2" max="2" width="13.625" style="1" customWidth="1"/>
    <col min="3" max="15" width="11.625" style="1" customWidth="1"/>
    <col min="16" max="16" width="9" style="1" hidden="1" customWidth="1"/>
    <col min="17" max="17" width="9" style="1"/>
    <col min="18" max="18" width="10.5" style="1" bestFit="1" customWidth="1"/>
    <col min="19" max="16384" width="9" style="1"/>
  </cols>
  <sheetData>
    <row r="1" spans="1:17">
      <c r="A1" s="210"/>
      <c r="B1" s="210"/>
      <c r="C1" s="210"/>
      <c r="D1" s="210"/>
      <c r="E1" s="210"/>
      <c r="F1" s="210"/>
      <c r="G1" s="210"/>
      <c r="H1" s="210"/>
      <c r="I1" s="210"/>
      <c r="J1" s="210"/>
      <c r="K1" s="210"/>
      <c r="L1" s="210"/>
      <c r="M1" s="210"/>
      <c r="N1" s="210"/>
      <c r="O1" s="230" t="str">
        <f>IF(I4="交付申請書（宿舎別）","ウ・第1号-3様式","ウ・第4号-3様式")</f>
        <v>ウ・第1号-3様式</v>
      </c>
    </row>
    <row r="2" spans="1:17" ht="20.25" customHeight="1" thickBot="1">
      <c r="A2" s="272" t="s">
        <v>0</v>
      </c>
      <c r="B2" s="272"/>
      <c r="C2" s="272"/>
      <c r="D2" s="272"/>
      <c r="E2" s="272"/>
      <c r="F2" s="210"/>
      <c r="G2" s="210"/>
      <c r="H2" s="210"/>
      <c r="I2" s="210"/>
      <c r="J2" s="210"/>
      <c r="K2" s="273"/>
      <c r="L2" s="273"/>
      <c r="M2" s="273"/>
      <c r="N2" s="273"/>
      <c r="O2" s="273"/>
      <c r="P2" s="2"/>
      <c r="Q2" s="2"/>
    </row>
    <row r="3" spans="1:17" ht="19.5" customHeight="1" thickBot="1">
      <c r="A3" s="211"/>
      <c r="B3" s="211"/>
      <c r="C3" s="212"/>
      <c r="D3" s="210"/>
      <c r="E3" s="210"/>
      <c r="F3" s="210"/>
      <c r="G3" s="210"/>
      <c r="H3" s="210"/>
      <c r="I3" s="210"/>
      <c r="J3" s="210"/>
      <c r="K3" s="210"/>
      <c r="L3" s="210"/>
      <c r="M3" s="213"/>
      <c r="N3" s="214" t="s">
        <v>1</v>
      </c>
      <c r="O3" s="215" t="s">
        <v>2</v>
      </c>
    </row>
    <row r="4" spans="1:17" ht="39.6" customHeight="1" thickBot="1">
      <c r="A4" s="274" t="s">
        <v>3</v>
      </c>
      <c r="B4" s="274"/>
      <c r="C4" s="274"/>
      <c r="D4" s="274"/>
      <c r="E4" s="274"/>
      <c r="F4" s="274"/>
      <c r="G4" s="274"/>
      <c r="H4" s="274"/>
      <c r="I4" s="275" t="s">
        <v>69</v>
      </c>
      <c r="J4" s="275"/>
      <c r="K4" s="275"/>
      <c r="L4" s="275"/>
      <c r="M4" s="216"/>
      <c r="N4" s="3"/>
      <c r="O4" s="271"/>
    </row>
    <row r="5" spans="1:17" ht="13.5" customHeight="1" thickBot="1">
      <c r="A5" s="217"/>
      <c r="B5" s="217"/>
      <c r="C5" s="217"/>
      <c r="D5" s="217"/>
      <c r="E5" s="217"/>
      <c r="F5" s="217"/>
      <c r="G5" s="217"/>
      <c r="H5" s="217"/>
      <c r="I5" s="218"/>
      <c r="J5" s="218"/>
      <c r="K5" s="218"/>
      <c r="L5" s="218"/>
      <c r="M5" s="216"/>
      <c r="N5" s="219"/>
      <c r="O5" s="210"/>
    </row>
    <row r="6" spans="1:17" ht="35.1" customHeight="1" thickBot="1">
      <c r="A6" s="220"/>
      <c r="B6" s="221" t="s">
        <v>4</v>
      </c>
      <c r="C6" s="276"/>
      <c r="D6" s="277"/>
      <c r="E6" s="277"/>
      <c r="F6" s="278"/>
      <c r="G6" s="217"/>
      <c r="H6" s="279" t="s">
        <v>61</v>
      </c>
      <c r="I6" s="280"/>
      <c r="J6" s="281"/>
      <c r="K6" s="282"/>
      <c r="L6" s="282"/>
      <c r="M6" s="282"/>
      <c r="N6" s="282"/>
      <c r="O6" s="283"/>
    </row>
    <row r="7" spans="1:17" ht="35.1" customHeight="1">
      <c r="A7" s="210"/>
      <c r="B7" s="222"/>
      <c r="C7" s="284"/>
      <c r="D7" s="284"/>
      <c r="E7" s="222"/>
      <c r="F7" s="223"/>
      <c r="G7" s="217"/>
      <c r="H7" s="285" t="s">
        <v>5</v>
      </c>
      <c r="I7" s="286"/>
      <c r="J7" s="287"/>
      <c r="K7" s="288"/>
      <c r="L7" s="289"/>
      <c r="M7" s="290" t="s">
        <v>6</v>
      </c>
      <c r="N7" s="291"/>
      <c r="O7" s="292"/>
    </row>
    <row r="8" spans="1:17" ht="35.1" customHeight="1">
      <c r="A8" s="210"/>
      <c r="B8" s="210"/>
      <c r="C8" s="293"/>
      <c r="D8" s="293"/>
      <c r="E8" s="210"/>
      <c r="F8" s="224"/>
      <c r="G8" s="217"/>
      <c r="H8" s="294" t="s">
        <v>7</v>
      </c>
      <c r="I8" s="225" t="s">
        <v>8</v>
      </c>
      <c r="J8" s="296" t="s">
        <v>9</v>
      </c>
      <c r="K8" s="297"/>
      <c r="L8" s="298"/>
      <c r="M8" s="299"/>
      <c r="N8" s="300"/>
      <c r="O8" s="301"/>
      <c r="P8" s="4" t="e">
        <f>(YEAR($J$9)-YEAR($J$8))*12+((MONTH($J$9)-MONTH($J$8))+1)</f>
        <v>#VALUE!</v>
      </c>
    </row>
    <row r="9" spans="1:17" ht="35.1" customHeight="1" thickBot="1">
      <c r="A9" s="210"/>
      <c r="B9" s="210"/>
      <c r="C9" s="210"/>
      <c r="D9" s="210"/>
      <c r="E9" s="210"/>
      <c r="F9" s="210"/>
      <c r="G9" s="217"/>
      <c r="H9" s="295"/>
      <c r="I9" s="226" t="s">
        <v>10</v>
      </c>
      <c r="J9" s="305" t="s">
        <v>9</v>
      </c>
      <c r="K9" s="306"/>
      <c r="L9" s="307"/>
      <c r="M9" s="302"/>
      <c r="N9" s="303"/>
      <c r="O9" s="304"/>
      <c r="P9" s="4" t="e">
        <f>ROUNDDOWN($B$17/P8,0)</f>
        <v>#VALUE!</v>
      </c>
    </row>
    <row r="10" spans="1:17" ht="35.1" customHeight="1">
      <c r="A10" s="227" t="s">
        <v>11</v>
      </c>
      <c r="B10" s="227"/>
      <c r="C10" s="228" t="s">
        <v>12</v>
      </c>
      <c r="D10" s="308">
        <f>O22</f>
        <v>0</v>
      </c>
      <c r="E10" s="309"/>
      <c r="F10" s="229" t="s">
        <v>13</v>
      </c>
      <c r="G10" s="217"/>
      <c r="H10" s="210"/>
      <c r="I10" s="210"/>
      <c r="J10" s="210"/>
      <c r="K10" s="310"/>
      <c r="L10" s="310"/>
      <c r="M10" s="310"/>
      <c r="N10" s="310"/>
      <c r="O10" s="310"/>
    </row>
    <row r="11" spans="1:17" ht="14.1" customHeight="1">
      <c r="A11" s="210"/>
      <c r="B11" s="231"/>
      <c r="C11" s="232"/>
      <c r="D11" s="232"/>
      <c r="E11" s="232"/>
      <c r="F11" s="232"/>
      <c r="G11" s="217"/>
      <c r="H11" s="210"/>
      <c r="I11" s="210"/>
      <c r="J11" s="210"/>
      <c r="K11" s="210"/>
      <c r="L11" s="210"/>
      <c r="M11" s="210"/>
      <c r="N11" s="210"/>
      <c r="O11" s="210"/>
    </row>
    <row r="12" spans="1:17" ht="15" thickBot="1">
      <c r="A12" s="227" t="s">
        <v>14</v>
      </c>
      <c r="B12" s="227"/>
      <c r="C12" s="213"/>
      <c r="D12" s="213"/>
      <c r="E12" s="213"/>
      <c r="F12" s="213"/>
      <c r="G12" s="213"/>
      <c r="H12" s="213"/>
      <c r="I12" s="233"/>
      <c r="J12" s="233"/>
      <c r="K12" s="233"/>
      <c r="L12" s="233"/>
      <c r="M12" s="233"/>
      <c r="N12" s="233"/>
      <c r="O12" s="233"/>
    </row>
    <row r="13" spans="1:17" ht="14.25" thickBot="1">
      <c r="A13" s="311" t="s">
        <v>15</v>
      </c>
      <c r="B13" s="312"/>
      <c r="C13" s="234" t="s">
        <v>16</v>
      </c>
      <c r="D13" s="234" t="s">
        <v>17</v>
      </c>
      <c r="E13" s="234" t="s">
        <v>18</v>
      </c>
      <c r="F13" s="234" t="s">
        <v>19</v>
      </c>
      <c r="G13" s="235" t="s">
        <v>20</v>
      </c>
      <c r="H13" s="234" t="s">
        <v>21</v>
      </c>
      <c r="I13" s="234" t="s">
        <v>22</v>
      </c>
      <c r="J13" s="234" t="s">
        <v>23</v>
      </c>
      <c r="K13" s="234" t="s">
        <v>24</v>
      </c>
      <c r="L13" s="236" t="s">
        <v>25</v>
      </c>
      <c r="M13" s="234" t="s">
        <v>26</v>
      </c>
      <c r="N13" s="235" t="s">
        <v>27</v>
      </c>
      <c r="O13" s="214" t="s">
        <v>28</v>
      </c>
    </row>
    <row r="14" spans="1:17" ht="38.1" customHeight="1">
      <c r="A14" s="313" t="s">
        <v>29</v>
      </c>
      <c r="B14" s="314"/>
      <c r="C14" s="5"/>
      <c r="D14" s="5"/>
      <c r="E14" s="5"/>
      <c r="F14" s="5"/>
      <c r="G14" s="5"/>
      <c r="H14" s="5"/>
      <c r="I14" s="5"/>
      <c r="J14" s="5"/>
      <c r="K14" s="5"/>
      <c r="L14" s="5"/>
      <c r="M14" s="5"/>
      <c r="N14" s="5"/>
      <c r="O14" s="19">
        <f>SUM(C14:N14)</f>
        <v>0</v>
      </c>
    </row>
    <row r="15" spans="1:17" ht="38.1" customHeight="1">
      <c r="A15" s="315" t="s">
        <v>30</v>
      </c>
      <c r="B15" s="316"/>
      <c r="C15" s="6"/>
      <c r="D15" s="6"/>
      <c r="E15" s="6"/>
      <c r="F15" s="6"/>
      <c r="G15" s="6"/>
      <c r="H15" s="6"/>
      <c r="I15" s="6"/>
      <c r="J15" s="6"/>
      <c r="K15" s="6"/>
      <c r="L15" s="6"/>
      <c r="M15" s="6"/>
      <c r="N15" s="6"/>
      <c r="O15" s="20">
        <f>SUM(C15:N15)</f>
        <v>0</v>
      </c>
    </row>
    <row r="16" spans="1:17" ht="14.25" thickBot="1">
      <c r="A16" s="315" t="s">
        <v>31</v>
      </c>
      <c r="B16" s="321"/>
      <c r="C16" s="319" t="str">
        <f>IF($B$17="","",IF(AND($J$8&lt;=DATE(2025,4,30),$J$9&gt;=DATE(2025,4,1)),$P$9,""))</f>
        <v/>
      </c>
      <c r="D16" s="319" t="str">
        <f>IF($B$17="","",IF(AND($J$8&lt;=DATE(2025,5,31),$J$9&gt;=DATE(2025,5,1)),$P$9,""))</f>
        <v/>
      </c>
      <c r="E16" s="319" t="str">
        <f>IF($B$17="","",IF(AND($J$8&lt;=DATE(2025,6,30),$J$9&gt;=DATE(2025,6,1)),$P$9,""))</f>
        <v/>
      </c>
      <c r="F16" s="319" t="str">
        <f>IF($B$17="","",IF(AND($J$8&lt;=DATE(2025,7,31),$J$9&gt;=DATE(2025,7,1)),$P$9,""))</f>
        <v/>
      </c>
      <c r="G16" s="319" t="str">
        <f>IF($B$17="","",IF(AND($J$8&lt;=DATE(2025,8,31),$J$9&gt;=DATE(2025,8,1)),$P$9,""))</f>
        <v/>
      </c>
      <c r="H16" s="319" t="str">
        <f>IF($B$17="","",IF(AND($J$8&lt;=DATE(2025,9,30),$J$9&gt;=DATE(2025,9,1)),$P$9,""))</f>
        <v/>
      </c>
      <c r="I16" s="319" t="str">
        <f>IF($B$17="","",IF(AND($J$8&lt;=DATE(2025,10,31),$J$9&gt;=DATE(2025,10,1)),$P$9,""))</f>
        <v/>
      </c>
      <c r="J16" s="319" t="str">
        <f>IF($B$17="","",IF(AND($J$8&lt;=DATE(2025,11,30),$J$9&gt;=DATE(2025,11,1)),$P$9,""))</f>
        <v/>
      </c>
      <c r="K16" s="319" t="str">
        <f>IF($B$17="","",IF(AND($J$8&lt;=DATE(2025,12,31),$J$9&gt;=DATE(2025,12,1)),$P$9,""))</f>
        <v/>
      </c>
      <c r="L16" s="319" t="str">
        <f>IF($B$17="","",IF(AND($J$8&lt;=DATE(2026,1,31),$J$9&gt;=DATE(2026,1,1)),$P$9,""))</f>
        <v/>
      </c>
      <c r="M16" s="319" t="str">
        <f>IF($B$17="","",IF(AND($J$8&lt;=DATE(2026,2,28),$J$9&gt;=DATE(2026,2,1)),$P$9,""))</f>
        <v/>
      </c>
      <c r="N16" s="319" t="str">
        <f>IF($B$17="","",IF(AND($J$8&lt;=DATE(2026,3,31),$J$9&gt;=DATE(2026,3,1)),$P$9,""))</f>
        <v/>
      </c>
      <c r="O16" s="322">
        <f>B17</f>
        <v>0</v>
      </c>
    </row>
    <row r="17" spans="1:16" ht="26.25" customHeight="1" thickBot="1">
      <c r="A17" s="237" t="s">
        <v>32</v>
      </c>
      <c r="B17" s="270"/>
      <c r="C17" s="320"/>
      <c r="D17" s="320"/>
      <c r="E17" s="320"/>
      <c r="F17" s="320"/>
      <c r="G17" s="320"/>
      <c r="H17" s="320"/>
      <c r="I17" s="320"/>
      <c r="J17" s="320"/>
      <c r="K17" s="320"/>
      <c r="L17" s="320"/>
      <c r="M17" s="320"/>
      <c r="N17" s="320"/>
      <c r="O17" s="323"/>
    </row>
    <row r="18" spans="1:16" ht="40.5" customHeight="1" thickBot="1">
      <c r="A18" s="324" t="s">
        <v>62</v>
      </c>
      <c r="B18" s="325"/>
      <c r="C18" s="17">
        <f t="shared" ref="C18:O18" si="0">SUM(C14:C17)</f>
        <v>0</v>
      </c>
      <c r="D18" s="17">
        <f t="shared" si="0"/>
        <v>0</v>
      </c>
      <c r="E18" s="17">
        <f t="shared" si="0"/>
        <v>0</v>
      </c>
      <c r="F18" s="17">
        <f t="shared" si="0"/>
        <v>0</v>
      </c>
      <c r="G18" s="18">
        <f t="shared" si="0"/>
        <v>0</v>
      </c>
      <c r="H18" s="17">
        <f t="shared" si="0"/>
        <v>0</v>
      </c>
      <c r="I18" s="17">
        <f t="shared" si="0"/>
        <v>0</v>
      </c>
      <c r="J18" s="17">
        <f t="shared" si="0"/>
        <v>0</v>
      </c>
      <c r="K18" s="17">
        <f t="shared" si="0"/>
        <v>0</v>
      </c>
      <c r="L18" s="17">
        <f t="shared" si="0"/>
        <v>0</v>
      </c>
      <c r="M18" s="17">
        <f t="shared" si="0"/>
        <v>0</v>
      </c>
      <c r="N18" s="18">
        <f t="shared" si="0"/>
        <v>0</v>
      </c>
      <c r="O18" s="21">
        <f t="shared" si="0"/>
        <v>0</v>
      </c>
    </row>
    <row r="19" spans="1:16" ht="32.1" customHeight="1">
      <c r="A19" s="313" t="s">
        <v>63</v>
      </c>
      <c r="B19" s="314"/>
      <c r="C19" s="5"/>
      <c r="D19" s="5"/>
      <c r="E19" s="5"/>
      <c r="F19" s="5"/>
      <c r="G19" s="5"/>
      <c r="H19" s="5"/>
      <c r="I19" s="5"/>
      <c r="J19" s="5"/>
      <c r="K19" s="5"/>
      <c r="L19" s="5"/>
      <c r="M19" s="5"/>
      <c r="N19" s="5"/>
      <c r="O19" s="19">
        <f>SUM(C19:N19)</f>
        <v>0</v>
      </c>
    </row>
    <row r="20" spans="1:16" ht="40.5" customHeight="1">
      <c r="A20" s="317" t="s">
        <v>64</v>
      </c>
      <c r="B20" s="318"/>
      <c r="C20" s="22">
        <f t="shared" ref="C20:N20" si="1">C18-C19</f>
        <v>0</v>
      </c>
      <c r="D20" s="22">
        <f t="shared" si="1"/>
        <v>0</v>
      </c>
      <c r="E20" s="22">
        <f t="shared" si="1"/>
        <v>0</v>
      </c>
      <c r="F20" s="22">
        <f t="shared" si="1"/>
        <v>0</v>
      </c>
      <c r="G20" s="23">
        <f t="shared" si="1"/>
        <v>0</v>
      </c>
      <c r="H20" s="22">
        <f t="shared" si="1"/>
        <v>0</v>
      </c>
      <c r="I20" s="22">
        <f t="shared" si="1"/>
        <v>0</v>
      </c>
      <c r="J20" s="22">
        <f t="shared" si="1"/>
        <v>0</v>
      </c>
      <c r="K20" s="22">
        <f t="shared" si="1"/>
        <v>0</v>
      </c>
      <c r="L20" s="22">
        <f t="shared" si="1"/>
        <v>0</v>
      </c>
      <c r="M20" s="22">
        <f t="shared" si="1"/>
        <v>0</v>
      </c>
      <c r="N20" s="23">
        <f t="shared" si="1"/>
        <v>0</v>
      </c>
      <c r="O20" s="238" t="s">
        <v>33</v>
      </c>
    </row>
    <row r="21" spans="1:16" ht="40.5" customHeight="1" thickBot="1">
      <c r="A21" s="326" t="s">
        <v>65</v>
      </c>
      <c r="B21" s="327"/>
      <c r="C21" s="24">
        <f t="shared" ref="C21:N21" si="2">IF(C20&lt;82000,C20,82000)</f>
        <v>0</v>
      </c>
      <c r="D21" s="24">
        <f t="shared" si="2"/>
        <v>0</v>
      </c>
      <c r="E21" s="24">
        <f t="shared" si="2"/>
        <v>0</v>
      </c>
      <c r="F21" s="24">
        <f t="shared" si="2"/>
        <v>0</v>
      </c>
      <c r="G21" s="25">
        <f t="shared" si="2"/>
        <v>0</v>
      </c>
      <c r="H21" s="24">
        <f t="shared" si="2"/>
        <v>0</v>
      </c>
      <c r="I21" s="24">
        <f t="shared" si="2"/>
        <v>0</v>
      </c>
      <c r="J21" s="24">
        <f t="shared" si="2"/>
        <v>0</v>
      </c>
      <c r="K21" s="24">
        <f t="shared" si="2"/>
        <v>0</v>
      </c>
      <c r="L21" s="24">
        <f t="shared" si="2"/>
        <v>0</v>
      </c>
      <c r="M21" s="24">
        <f t="shared" si="2"/>
        <v>0</v>
      </c>
      <c r="N21" s="26">
        <f t="shared" si="2"/>
        <v>0</v>
      </c>
      <c r="O21" s="239" t="s">
        <v>33</v>
      </c>
    </row>
    <row r="22" spans="1:16" ht="40.5" customHeight="1" thickTop="1" thickBot="1">
      <c r="A22" s="328" t="s">
        <v>34</v>
      </c>
      <c r="B22" s="329"/>
      <c r="C22" s="27">
        <f>ROUNDDOWN(C21*1/2,-3)</f>
        <v>0</v>
      </c>
      <c r="D22" s="27">
        <f t="shared" ref="D22:N22" si="3">ROUNDDOWN(D21*1/2,-3)</f>
        <v>0</v>
      </c>
      <c r="E22" s="27">
        <f t="shared" si="3"/>
        <v>0</v>
      </c>
      <c r="F22" s="27">
        <f t="shared" si="3"/>
        <v>0</v>
      </c>
      <c r="G22" s="27">
        <f t="shared" si="3"/>
        <v>0</v>
      </c>
      <c r="H22" s="27">
        <f t="shared" si="3"/>
        <v>0</v>
      </c>
      <c r="I22" s="27">
        <f t="shared" si="3"/>
        <v>0</v>
      </c>
      <c r="J22" s="27">
        <f t="shared" si="3"/>
        <v>0</v>
      </c>
      <c r="K22" s="27">
        <f t="shared" si="3"/>
        <v>0</v>
      </c>
      <c r="L22" s="27">
        <f t="shared" si="3"/>
        <v>0</v>
      </c>
      <c r="M22" s="27">
        <f t="shared" si="3"/>
        <v>0</v>
      </c>
      <c r="N22" s="27">
        <f t="shared" si="3"/>
        <v>0</v>
      </c>
      <c r="O22" s="28">
        <f>SUM(C22:N22)</f>
        <v>0</v>
      </c>
    </row>
    <row r="23" spans="1:16" ht="42.95" customHeight="1" thickBot="1">
      <c r="A23" s="240" t="s">
        <v>35</v>
      </c>
      <c r="B23" s="330"/>
      <c r="C23" s="330"/>
      <c r="D23" s="330"/>
      <c r="E23" s="330"/>
      <c r="F23" s="330"/>
      <c r="G23" s="330"/>
      <c r="H23" s="330"/>
      <c r="I23" s="330"/>
      <c r="J23" s="330"/>
      <c r="K23" s="330"/>
      <c r="L23" s="330"/>
      <c r="M23" s="330"/>
      <c r="N23" s="330"/>
      <c r="O23" s="331"/>
    </row>
    <row r="24" spans="1:16" ht="23.25" customHeight="1">
      <c r="A24" s="210" t="s">
        <v>36</v>
      </c>
      <c r="B24" s="241"/>
      <c r="C24" s="210"/>
      <c r="D24" s="210"/>
      <c r="E24" s="210"/>
      <c r="F24" s="210"/>
      <c r="G24" s="210"/>
      <c r="H24" s="210"/>
      <c r="I24" s="210"/>
      <c r="J24" s="210"/>
      <c r="K24" s="210"/>
      <c r="L24" s="210"/>
      <c r="M24" s="210"/>
      <c r="N24" s="210"/>
      <c r="O24" s="230"/>
    </row>
    <row r="25" spans="1:16" ht="20.100000000000001" customHeight="1">
      <c r="A25" s="210"/>
      <c r="B25" s="210"/>
      <c r="C25" s="210"/>
      <c r="D25" s="210"/>
      <c r="E25" s="210"/>
      <c r="F25" s="210"/>
      <c r="G25" s="210"/>
      <c r="H25" s="210"/>
      <c r="I25" s="210"/>
      <c r="J25" s="210"/>
      <c r="K25" s="210"/>
      <c r="L25" s="210"/>
      <c r="M25" s="210"/>
      <c r="N25" s="210"/>
      <c r="O25" s="242" t="s">
        <v>37</v>
      </c>
    </row>
    <row r="26" spans="1:16" s="4" customFormat="1" ht="18.75">
      <c r="A26" s="243"/>
      <c r="B26" s="243"/>
      <c r="C26" s="243"/>
      <c r="D26" s="243"/>
      <c r="E26" s="243"/>
      <c r="F26" s="243"/>
      <c r="G26" s="243"/>
      <c r="H26" s="244"/>
      <c r="I26" s="244"/>
      <c r="J26" s="245"/>
      <c r="K26" s="245"/>
      <c r="L26" s="244"/>
      <c r="M26" s="244"/>
      <c r="N26" s="244"/>
      <c r="O26" s="245" t="s">
        <v>38</v>
      </c>
    </row>
    <row r="27" spans="1:16" s="4" customFormat="1" ht="18.75">
      <c r="A27" s="332" t="s">
        <v>39</v>
      </c>
      <c r="B27" s="332"/>
      <c r="C27" s="332"/>
      <c r="D27" s="332"/>
      <c r="E27" s="332"/>
      <c r="F27" s="332"/>
      <c r="G27" s="332"/>
      <c r="H27" s="332"/>
      <c r="I27" s="332"/>
      <c r="J27" s="332"/>
      <c r="K27" s="332"/>
      <c r="L27" s="332"/>
      <c r="M27" s="332"/>
      <c r="N27" s="332"/>
      <c r="O27" s="332"/>
    </row>
    <row r="28" spans="1:16" s="4" customFormat="1" ht="25.5" customHeight="1">
      <c r="A28" s="246"/>
      <c r="B28" s="243"/>
      <c r="C28" s="243"/>
      <c r="D28" s="243"/>
      <c r="E28" s="243"/>
      <c r="F28" s="243"/>
      <c r="G28" s="243"/>
      <c r="H28" s="245"/>
      <c r="I28" s="245"/>
      <c r="J28" s="333" t="s">
        <v>40</v>
      </c>
      <c r="K28" s="333"/>
      <c r="L28" s="334">
        <f>$C$6</f>
        <v>0</v>
      </c>
      <c r="M28" s="334"/>
      <c r="N28" s="334"/>
      <c r="O28" s="334"/>
      <c r="P28" s="8"/>
    </row>
    <row r="29" spans="1:16" s="4" customFormat="1" ht="14.25" customHeight="1">
      <c r="A29" s="244"/>
      <c r="B29" s="243"/>
      <c r="C29" s="243"/>
      <c r="D29" s="243"/>
      <c r="E29" s="247"/>
      <c r="F29" s="247"/>
      <c r="G29" s="248"/>
      <c r="H29" s="248"/>
      <c r="I29" s="248"/>
      <c r="J29" s="248"/>
      <c r="K29" s="248"/>
      <c r="L29" s="244"/>
      <c r="M29" s="244"/>
      <c r="N29" s="244"/>
      <c r="O29" s="244"/>
    </row>
    <row r="30" spans="1:16" s="4" customFormat="1" ht="18.75" customHeight="1">
      <c r="A30" s="335" t="s">
        <v>66</v>
      </c>
      <c r="B30" s="335"/>
      <c r="C30" s="335"/>
      <c r="D30" s="335"/>
      <c r="E30" s="335"/>
      <c r="F30" s="335"/>
      <c r="G30" s="335"/>
      <c r="H30" s="335"/>
      <c r="I30" s="335"/>
      <c r="J30" s="335"/>
      <c r="K30" s="335"/>
      <c r="L30" s="335"/>
      <c r="M30" s="335"/>
      <c r="N30" s="335"/>
      <c r="O30" s="335"/>
    </row>
    <row r="31" spans="1:16" s="4" customFormat="1" ht="12" customHeight="1" thickBot="1">
      <c r="A31" s="249"/>
      <c r="B31" s="249"/>
      <c r="C31" s="249"/>
      <c r="D31" s="249"/>
      <c r="E31" s="249"/>
      <c r="F31" s="249"/>
      <c r="G31" s="249"/>
      <c r="H31" s="249"/>
      <c r="I31" s="249"/>
      <c r="J31" s="249"/>
      <c r="K31" s="249"/>
      <c r="L31" s="244"/>
      <c r="M31" s="244"/>
      <c r="N31" s="244"/>
      <c r="O31" s="244"/>
    </row>
    <row r="32" spans="1:16" s="4" customFormat="1" ht="27" customHeight="1" thickBot="1">
      <c r="A32" s="336" t="s">
        <v>41</v>
      </c>
      <c r="B32" s="337"/>
      <c r="C32" s="340" t="s">
        <v>42</v>
      </c>
      <c r="D32" s="340"/>
      <c r="E32" s="341"/>
      <c r="F32" s="341"/>
      <c r="G32" s="341"/>
      <c r="H32" s="341"/>
      <c r="I32" s="243"/>
      <c r="J32" s="210"/>
      <c r="K32" s="210"/>
      <c r="L32" s="244"/>
      <c r="M32" s="244"/>
      <c r="N32" s="250" t="s">
        <v>1</v>
      </c>
      <c r="O32" s="251" t="s">
        <v>2</v>
      </c>
    </row>
    <row r="33" spans="1:15" s="4" customFormat="1" ht="27" customHeight="1" thickBot="1">
      <c r="A33" s="338"/>
      <c r="B33" s="339"/>
      <c r="C33" s="342" t="s">
        <v>43</v>
      </c>
      <c r="D33" s="342"/>
      <c r="E33" s="341"/>
      <c r="F33" s="341"/>
      <c r="G33" s="341"/>
      <c r="H33" s="341"/>
      <c r="I33" s="243"/>
      <c r="J33" s="210"/>
      <c r="K33" s="210"/>
      <c r="L33" s="244"/>
      <c r="M33" s="244"/>
      <c r="N33" s="29">
        <f>N4</f>
        <v>0</v>
      </c>
      <c r="O33" s="30">
        <f>O4</f>
        <v>0</v>
      </c>
    </row>
    <row r="34" spans="1:15" s="4" customFormat="1" ht="14.25" customHeight="1">
      <c r="A34" s="252"/>
      <c r="B34" s="252"/>
      <c r="C34" s="243"/>
      <c r="D34" s="243"/>
      <c r="E34" s="243"/>
      <c r="F34" s="243"/>
      <c r="G34" s="243"/>
      <c r="H34" s="243"/>
      <c r="I34" s="243"/>
      <c r="J34" s="253"/>
      <c r="K34" s="254"/>
      <c r="L34" s="244"/>
      <c r="M34" s="244"/>
      <c r="N34" s="244"/>
      <c r="O34" s="244"/>
    </row>
    <row r="35" spans="1:15" s="4" customFormat="1" ht="19.5" thickBot="1">
      <c r="A35" s="255" t="s">
        <v>44</v>
      </c>
      <c r="B35" s="243"/>
      <c r="C35" s="243"/>
      <c r="D35" s="243"/>
      <c r="E35" s="256"/>
      <c r="F35" s="343">
        <f>J6</f>
        <v>0</v>
      </c>
      <c r="G35" s="343"/>
      <c r="H35" s="343"/>
      <c r="I35" s="343"/>
      <c r="J35" s="343"/>
      <c r="K35" s="343"/>
      <c r="L35" s="343"/>
      <c r="M35" s="343"/>
      <c r="N35" s="343"/>
      <c r="O35" s="343"/>
    </row>
    <row r="36" spans="1:15" s="4" customFormat="1" ht="36.75" thickBot="1">
      <c r="A36" s="257" t="s">
        <v>45</v>
      </c>
      <c r="B36" s="344" t="s">
        <v>15</v>
      </c>
      <c r="C36" s="345"/>
      <c r="D36" s="344" t="s">
        <v>46</v>
      </c>
      <c r="E36" s="346"/>
      <c r="F36" s="258" t="s">
        <v>47</v>
      </c>
      <c r="G36" s="259" t="s">
        <v>48</v>
      </c>
      <c r="H36" s="344" t="s">
        <v>49</v>
      </c>
      <c r="I36" s="347"/>
      <c r="J36" s="347"/>
      <c r="K36" s="347"/>
      <c r="L36" s="347"/>
      <c r="M36" s="347"/>
      <c r="N36" s="347"/>
      <c r="O36" s="346"/>
    </row>
    <row r="37" spans="1:15" s="4" customFormat="1" ht="33.75" customHeight="1" thickTop="1" thickBot="1">
      <c r="A37" s="9"/>
      <c r="B37" s="348" t="s">
        <v>50</v>
      </c>
      <c r="C37" s="349"/>
      <c r="D37" s="350">
        <f>B17</f>
        <v>0</v>
      </c>
      <c r="E37" s="351"/>
      <c r="F37" s="31">
        <f>G37-D37</f>
        <v>0</v>
      </c>
      <c r="G37" s="10"/>
      <c r="H37" s="352"/>
      <c r="I37" s="353"/>
      <c r="J37" s="353"/>
      <c r="K37" s="353"/>
      <c r="L37" s="353"/>
      <c r="M37" s="353"/>
      <c r="N37" s="353"/>
      <c r="O37" s="354"/>
    </row>
    <row r="38" spans="1:15" s="4" customFormat="1" ht="9.75" customHeight="1">
      <c r="A38" s="260"/>
      <c r="B38" s="261"/>
      <c r="C38" s="261"/>
      <c r="D38" s="262"/>
      <c r="E38" s="262"/>
      <c r="F38" s="358"/>
      <c r="G38" s="358"/>
      <c r="H38" s="359"/>
      <c r="I38" s="359"/>
      <c r="J38" s="359"/>
      <c r="K38" s="359"/>
      <c r="L38" s="244"/>
      <c r="M38" s="244"/>
      <c r="N38" s="244"/>
      <c r="O38" s="244"/>
    </row>
    <row r="39" spans="1:15" s="4" customFormat="1" ht="19.5" thickBot="1">
      <c r="A39" s="255" t="s">
        <v>51</v>
      </c>
      <c r="B39" s="243"/>
      <c r="C39" s="243"/>
      <c r="D39" s="243"/>
      <c r="E39" s="243"/>
      <c r="F39" s="243"/>
      <c r="G39" s="243"/>
      <c r="H39" s="243"/>
      <c r="I39" s="243"/>
      <c r="J39" s="243"/>
      <c r="K39" s="243"/>
      <c r="L39" s="244"/>
      <c r="M39" s="244"/>
      <c r="N39" s="244"/>
      <c r="O39" s="244"/>
    </row>
    <row r="40" spans="1:15" s="4" customFormat="1" ht="18.75" customHeight="1">
      <c r="A40" s="360" t="s">
        <v>45</v>
      </c>
      <c r="B40" s="362" t="s">
        <v>52</v>
      </c>
      <c r="C40" s="364" t="s">
        <v>53</v>
      </c>
      <c r="D40" s="365"/>
      <c r="E40" s="366" t="s">
        <v>54</v>
      </c>
      <c r="F40" s="368" t="s">
        <v>47</v>
      </c>
      <c r="G40" s="362" t="s">
        <v>48</v>
      </c>
      <c r="H40" s="364" t="s">
        <v>49</v>
      </c>
      <c r="I40" s="370"/>
      <c r="J40" s="370"/>
      <c r="K40" s="370"/>
      <c r="L40" s="370"/>
      <c r="M40" s="370"/>
      <c r="N40" s="370"/>
      <c r="O40" s="365"/>
    </row>
    <row r="41" spans="1:15" s="4" customFormat="1" ht="24.75" thickBot="1">
      <c r="A41" s="361"/>
      <c r="B41" s="363"/>
      <c r="C41" s="263" t="s">
        <v>55</v>
      </c>
      <c r="D41" s="263" t="s">
        <v>56</v>
      </c>
      <c r="E41" s="367"/>
      <c r="F41" s="369"/>
      <c r="G41" s="363"/>
      <c r="H41" s="371"/>
      <c r="I41" s="372"/>
      <c r="J41" s="372"/>
      <c r="K41" s="372"/>
      <c r="L41" s="372"/>
      <c r="M41" s="372"/>
      <c r="N41" s="372"/>
      <c r="O41" s="373"/>
    </row>
    <row r="42" spans="1:15" s="4" customFormat="1" ht="27" customHeight="1" thickTop="1">
      <c r="A42" s="11"/>
      <c r="B42" s="32">
        <v>4</v>
      </c>
      <c r="C42" s="33">
        <f>C14</f>
        <v>0</v>
      </c>
      <c r="D42" s="33">
        <f>C15</f>
        <v>0</v>
      </c>
      <c r="E42" s="34">
        <f>SUM(C42:D42)</f>
        <v>0</v>
      </c>
      <c r="F42" s="35">
        <f>G42-E42</f>
        <v>0</v>
      </c>
      <c r="G42" s="12"/>
      <c r="H42" s="374"/>
      <c r="I42" s="375"/>
      <c r="J42" s="375"/>
      <c r="K42" s="375"/>
      <c r="L42" s="375"/>
      <c r="M42" s="375"/>
      <c r="N42" s="375"/>
      <c r="O42" s="376"/>
    </row>
    <row r="43" spans="1:15" s="4" customFormat="1" ht="27" customHeight="1">
      <c r="A43" s="13"/>
      <c r="B43" s="32">
        <v>5</v>
      </c>
      <c r="C43" s="33">
        <f>D14</f>
        <v>0</v>
      </c>
      <c r="D43" s="33">
        <f>D15</f>
        <v>0</v>
      </c>
      <c r="E43" s="34">
        <f t="shared" ref="E43:E53" si="4">SUM(C43:D43)</f>
        <v>0</v>
      </c>
      <c r="F43" s="35">
        <f t="shared" ref="F43:F53" si="5">G43-E43</f>
        <v>0</v>
      </c>
      <c r="G43" s="12"/>
      <c r="H43" s="355"/>
      <c r="I43" s="356"/>
      <c r="J43" s="356"/>
      <c r="K43" s="356"/>
      <c r="L43" s="356"/>
      <c r="M43" s="356"/>
      <c r="N43" s="356"/>
      <c r="O43" s="357"/>
    </row>
    <row r="44" spans="1:15" s="4" customFormat="1" ht="27" customHeight="1">
      <c r="A44" s="13"/>
      <c r="B44" s="32">
        <v>6</v>
      </c>
      <c r="C44" s="33">
        <f>E14</f>
        <v>0</v>
      </c>
      <c r="D44" s="33">
        <f>E15</f>
        <v>0</v>
      </c>
      <c r="E44" s="34">
        <f t="shared" si="4"/>
        <v>0</v>
      </c>
      <c r="F44" s="35">
        <f t="shared" si="5"/>
        <v>0</v>
      </c>
      <c r="G44" s="12"/>
      <c r="H44" s="355"/>
      <c r="I44" s="356"/>
      <c r="J44" s="356"/>
      <c r="K44" s="356"/>
      <c r="L44" s="356"/>
      <c r="M44" s="356"/>
      <c r="N44" s="356"/>
      <c r="O44" s="357"/>
    </row>
    <row r="45" spans="1:15" s="4" customFormat="1" ht="27" customHeight="1">
      <c r="A45" s="13"/>
      <c r="B45" s="32">
        <v>7</v>
      </c>
      <c r="C45" s="33">
        <f>F14</f>
        <v>0</v>
      </c>
      <c r="D45" s="33">
        <f>F15</f>
        <v>0</v>
      </c>
      <c r="E45" s="34">
        <f t="shared" si="4"/>
        <v>0</v>
      </c>
      <c r="F45" s="35">
        <f t="shared" si="5"/>
        <v>0</v>
      </c>
      <c r="G45" s="12"/>
      <c r="H45" s="355"/>
      <c r="I45" s="356"/>
      <c r="J45" s="356"/>
      <c r="K45" s="356"/>
      <c r="L45" s="356"/>
      <c r="M45" s="356"/>
      <c r="N45" s="356"/>
      <c r="O45" s="357"/>
    </row>
    <row r="46" spans="1:15" s="4" customFormat="1" ht="27" customHeight="1">
      <c r="A46" s="13"/>
      <c r="B46" s="32">
        <v>8</v>
      </c>
      <c r="C46" s="33">
        <f>G14</f>
        <v>0</v>
      </c>
      <c r="D46" s="33">
        <f>G15</f>
        <v>0</v>
      </c>
      <c r="E46" s="34">
        <f t="shared" si="4"/>
        <v>0</v>
      </c>
      <c r="F46" s="35">
        <f t="shared" si="5"/>
        <v>0</v>
      </c>
      <c r="G46" s="12"/>
      <c r="H46" s="355"/>
      <c r="I46" s="356"/>
      <c r="J46" s="356"/>
      <c r="K46" s="356"/>
      <c r="L46" s="356"/>
      <c r="M46" s="356"/>
      <c r="N46" s="356"/>
      <c r="O46" s="357"/>
    </row>
    <row r="47" spans="1:15" s="4" customFormat="1" ht="27" customHeight="1">
      <c r="A47" s="13"/>
      <c r="B47" s="32">
        <v>9</v>
      </c>
      <c r="C47" s="36">
        <f>H14</f>
        <v>0</v>
      </c>
      <c r="D47" s="36">
        <f>H15</f>
        <v>0</v>
      </c>
      <c r="E47" s="34">
        <f t="shared" si="4"/>
        <v>0</v>
      </c>
      <c r="F47" s="35">
        <f t="shared" si="5"/>
        <v>0</v>
      </c>
      <c r="G47" s="12"/>
      <c r="H47" s="355"/>
      <c r="I47" s="356"/>
      <c r="J47" s="356"/>
      <c r="K47" s="356"/>
      <c r="L47" s="356"/>
      <c r="M47" s="356"/>
      <c r="N47" s="356"/>
      <c r="O47" s="357"/>
    </row>
    <row r="48" spans="1:15" s="4" customFormat="1" ht="27" customHeight="1">
      <c r="A48" s="13"/>
      <c r="B48" s="32">
        <v>10</v>
      </c>
      <c r="C48" s="36">
        <f>I14</f>
        <v>0</v>
      </c>
      <c r="D48" s="36">
        <f>I15</f>
        <v>0</v>
      </c>
      <c r="E48" s="34">
        <f t="shared" si="4"/>
        <v>0</v>
      </c>
      <c r="F48" s="35">
        <f t="shared" si="5"/>
        <v>0</v>
      </c>
      <c r="G48" s="12"/>
      <c r="H48" s="355"/>
      <c r="I48" s="356"/>
      <c r="J48" s="356"/>
      <c r="K48" s="356"/>
      <c r="L48" s="356"/>
      <c r="M48" s="356"/>
      <c r="N48" s="356"/>
      <c r="O48" s="357"/>
    </row>
    <row r="49" spans="1:15" s="4" customFormat="1" ht="27" customHeight="1">
      <c r="A49" s="13"/>
      <c r="B49" s="32">
        <v>11</v>
      </c>
      <c r="C49" s="36">
        <f>J14</f>
        <v>0</v>
      </c>
      <c r="D49" s="36">
        <f>J15</f>
        <v>0</v>
      </c>
      <c r="E49" s="34">
        <f t="shared" si="4"/>
        <v>0</v>
      </c>
      <c r="F49" s="35">
        <f t="shared" si="5"/>
        <v>0</v>
      </c>
      <c r="G49" s="12"/>
      <c r="H49" s="355"/>
      <c r="I49" s="356"/>
      <c r="J49" s="356"/>
      <c r="K49" s="356"/>
      <c r="L49" s="356"/>
      <c r="M49" s="356"/>
      <c r="N49" s="356"/>
      <c r="O49" s="357"/>
    </row>
    <row r="50" spans="1:15" s="4" customFormat="1" ht="27" customHeight="1">
      <c r="A50" s="13"/>
      <c r="B50" s="32">
        <v>12</v>
      </c>
      <c r="C50" s="36">
        <f>K14</f>
        <v>0</v>
      </c>
      <c r="D50" s="36">
        <f>K15</f>
        <v>0</v>
      </c>
      <c r="E50" s="34">
        <f t="shared" si="4"/>
        <v>0</v>
      </c>
      <c r="F50" s="35">
        <f t="shared" si="5"/>
        <v>0</v>
      </c>
      <c r="G50" s="12"/>
      <c r="H50" s="355"/>
      <c r="I50" s="356"/>
      <c r="J50" s="356"/>
      <c r="K50" s="356"/>
      <c r="L50" s="356"/>
      <c r="M50" s="356"/>
      <c r="N50" s="356"/>
      <c r="O50" s="357"/>
    </row>
    <row r="51" spans="1:15" s="4" customFormat="1" ht="27" customHeight="1">
      <c r="A51" s="13"/>
      <c r="B51" s="32">
        <v>1</v>
      </c>
      <c r="C51" s="36">
        <f>L14</f>
        <v>0</v>
      </c>
      <c r="D51" s="36">
        <f>L15</f>
        <v>0</v>
      </c>
      <c r="E51" s="34">
        <f t="shared" si="4"/>
        <v>0</v>
      </c>
      <c r="F51" s="35">
        <f t="shared" si="5"/>
        <v>0</v>
      </c>
      <c r="G51" s="12"/>
      <c r="H51" s="355"/>
      <c r="I51" s="356"/>
      <c r="J51" s="356"/>
      <c r="K51" s="356"/>
      <c r="L51" s="356"/>
      <c r="M51" s="356"/>
      <c r="N51" s="356"/>
      <c r="O51" s="357"/>
    </row>
    <row r="52" spans="1:15" s="4" customFormat="1" ht="27" customHeight="1">
      <c r="A52" s="13"/>
      <c r="B52" s="32">
        <v>2</v>
      </c>
      <c r="C52" s="36">
        <f>M14</f>
        <v>0</v>
      </c>
      <c r="D52" s="36">
        <f>M15</f>
        <v>0</v>
      </c>
      <c r="E52" s="34">
        <f t="shared" si="4"/>
        <v>0</v>
      </c>
      <c r="F52" s="35">
        <f t="shared" si="5"/>
        <v>0</v>
      </c>
      <c r="G52" s="12"/>
      <c r="H52" s="355"/>
      <c r="I52" s="356"/>
      <c r="J52" s="356"/>
      <c r="K52" s="356"/>
      <c r="L52" s="356"/>
      <c r="M52" s="356"/>
      <c r="N52" s="356"/>
      <c r="O52" s="357"/>
    </row>
    <row r="53" spans="1:15" s="4" customFormat="1" ht="27" customHeight="1" thickBot="1">
      <c r="A53" s="14"/>
      <c r="B53" s="37">
        <v>3</v>
      </c>
      <c r="C53" s="38">
        <f>N14</f>
        <v>0</v>
      </c>
      <c r="D53" s="38">
        <f>N15</f>
        <v>0</v>
      </c>
      <c r="E53" s="39">
        <f t="shared" si="4"/>
        <v>0</v>
      </c>
      <c r="F53" s="40">
        <f t="shared" si="5"/>
        <v>0</v>
      </c>
      <c r="G53" s="15"/>
      <c r="H53" s="379"/>
      <c r="I53" s="380"/>
      <c r="J53" s="380"/>
      <c r="K53" s="380"/>
      <c r="L53" s="380"/>
      <c r="M53" s="380"/>
      <c r="N53" s="380"/>
      <c r="O53" s="381"/>
    </row>
    <row r="54" spans="1:15" s="4" customFormat="1" ht="18.75">
      <c r="A54" s="264" t="s">
        <v>57</v>
      </c>
      <c r="B54" s="244"/>
      <c r="C54" s="243"/>
      <c r="D54" s="243"/>
      <c r="E54" s="243"/>
      <c r="F54" s="243"/>
      <c r="G54" s="243"/>
      <c r="H54" s="243"/>
      <c r="I54" s="243"/>
      <c r="J54" s="243"/>
      <c r="K54" s="243"/>
      <c r="L54" s="244"/>
      <c r="M54" s="244"/>
      <c r="N54" s="244"/>
      <c r="O54" s="244"/>
    </row>
    <row r="55" spans="1:15" s="4" customFormat="1" ht="30.75" customHeight="1">
      <c r="A55" s="377" t="s">
        <v>58</v>
      </c>
      <c r="B55" s="377"/>
      <c r="C55" s="378" t="s">
        <v>67</v>
      </c>
      <c r="D55" s="378"/>
      <c r="E55" s="378"/>
      <c r="F55" s="378"/>
      <c r="G55" s="378"/>
      <c r="H55" s="378"/>
      <c r="I55" s="378"/>
      <c r="J55" s="378"/>
      <c r="K55" s="378"/>
      <c r="L55" s="265"/>
      <c r="M55" s="244"/>
      <c r="N55" s="244"/>
      <c r="O55" s="244"/>
    </row>
    <row r="56" spans="1:15" s="4" customFormat="1" ht="30" customHeight="1">
      <c r="A56" s="266"/>
      <c r="B56" s="267" t="s">
        <v>59</v>
      </c>
      <c r="C56" s="378" t="s">
        <v>60</v>
      </c>
      <c r="D56" s="378"/>
      <c r="E56" s="378"/>
      <c r="F56" s="378"/>
      <c r="G56" s="378"/>
      <c r="H56" s="378"/>
      <c r="I56" s="378"/>
      <c r="J56" s="378"/>
      <c r="K56" s="378"/>
      <c r="L56" s="268"/>
      <c r="M56" s="244"/>
      <c r="N56" s="244"/>
      <c r="O56" s="269" t="s">
        <v>68</v>
      </c>
    </row>
    <row r="58" spans="1:15" s="4" customFormat="1" ht="18.75">
      <c r="B58" s="16"/>
    </row>
    <row r="59" spans="1:15" s="4" customFormat="1" ht="18.75">
      <c r="A59" s="7"/>
      <c r="K59" s="1"/>
    </row>
  </sheetData>
  <sheetProtection sheet="1" objects="1" scenarios="1" formatCells="0" formatColumns="0" formatRows="0"/>
  <mergeCells count="80">
    <mergeCell ref="A55:B55"/>
    <mergeCell ref="C55:K55"/>
    <mergeCell ref="C56:K56"/>
    <mergeCell ref="H48:O48"/>
    <mergeCell ref="H49:O49"/>
    <mergeCell ref="H50:O50"/>
    <mergeCell ref="H51:O51"/>
    <mergeCell ref="H52:O52"/>
    <mergeCell ref="H53:O53"/>
    <mergeCell ref="H47:O47"/>
    <mergeCell ref="F38:K38"/>
    <mergeCell ref="A40:A41"/>
    <mergeCell ref="B40:B41"/>
    <mergeCell ref="C40:D40"/>
    <mergeCell ref="E40:E41"/>
    <mergeCell ref="F40:F41"/>
    <mergeCell ref="G40:G41"/>
    <mergeCell ref="H40:O41"/>
    <mergeCell ref="H42:O42"/>
    <mergeCell ref="H43:O43"/>
    <mergeCell ref="H44:O44"/>
    <mergeCell ref="H45:O45"/>
    <mergeCell ref="H46:O46"/>
    <mergeCell ref="F35:O35"/>
    <mergeCell ref="B36:C36"/>
    <mergeCell ref="D36:E36"/>
    <mergeCell ref="H36:O36"/>
    <mergeCell ref="B37:C37"/>
    <mergeCell ref="D37:E37"/>
    <mergeCell ref="H37:O37"/>
    <mergeCell ref="A30:O30"/>
    <mergeCell ref="A32:B33"/>
    <mergeCell ref="C32:D32"/>
    <mergeCell ref="E32:H32"/>
    <mergeCell ref="C33:D33"/>
    <mergeCell ref="E33:H33"/>
    <mergeCell ref="A21:B21"/>
    <mergeCell ref="A22:B22"/>
    <mergeCell ref="B23:O23"/>
    <mergeCell ref="A27:O27"/>
    <mergeCell ref="J28:K28"/>
    <mergeCell ref="L28:O28"/>
    <mergeCell ref="M16:M17"/>
    <mergeCell ref="N16:N17"/>
    <mergeCell ref="O16:O17"/>
    <mergeCell ref="A18:B18"/>
    <mergeCell ref="A19:B19"/>
    <mergeCell ref="K16:K17"/>
    <mergeCell ref="L16:L17"/>
    <mergeCell ref="A20:B20"/>
    <mergeCell ref="G16:G17"/>
    <mergeCell ref="H16:H17"/>
    <mergeCell ref="I16:I17"/>
    <mergeCell ref="J16:J17"/>
    <mergeCell ref="A16:B16"/>
    <mergeCell ref="C16:C17"/>
    <mergeCell ref="D16:D17"/>
    <mergeCell ref="E16:E17"/>
    <mergeCell ref="F16:F17"/>
    <mergeCell ref="D10:E10"/>
    <mergeCell ref="K10:O10"/>
    <mergeCell ref="A13:B13"/>
    <mergeCell ref="A14:B14"/>
    <mergeCell ref="A15:B15"/>
    <mergeCell ref="C7:D7"/>
    <mergeCell ref="H7:I7"/>
    <mergeCell ref="J7:L7"/>
    <mergeCell ref="M7:O7"/>
    <mergeCell ref="C8:D8"/>
    <mergeCell ref="H8:H9"/>
    <mergeCell ref="J8:L8"/>
    <mergeCell ref="M8:O9"/>
    <mergeCell ref="J9:L9"/>
    <mergeCell ref="A2:E2"/>
    <mergeCell ref="K2:O2"/>
    <mergeCell ref="A4:H4"/>
    <mergeCell ref="I4:L4"/>
    <mergeCell ref="C6:F6"/>
    <mergeCell ref="H6:I6"/>
    <mergeCell ref="J6:O6"/>
  </mergeCells>
  <phoneticPr fontId="2"/>
  <dataValidations count="10">
    <dataValidation type="list" allowBlank="1" showInputMessage="1" showErrorMessage="1" sqref="I4:L4" xr:uid="{BC6576C9-B7EB-43DF-A321-76E79952D36F}">
      <formula1>"交付申請書（宿舎別）,実績報告書（宿舎別）"</formula1>
    </dataValidation>
    <dataValidation type="date" errorStyle="warning" allowBlank="1" showInputMessage="1" showErrorMessage="1" errorTitle="年月日再確認" error="本年度経費支払日以外の年月日が入っていませんか？_x000a_（例）2020/1/31_x000a_※礼金に関しては、その限りではありません。" sqref="A38" xr:uid="{EEE4D96D-1C2A-4138-AF82-FFC484E0E0FF}">
      <formula1>44621</formula1>
      <formula2>45016</formula2>
    </dataValidation>
    <dataValidation type="custom" allowBlank="1" showInputMessage="1" showErrorMessage="1" sqref="F37" xr:uid="{06284D70-3D78-4084-BF69-34B024C31C58}">
      <formula1>G37-D37</formula1>
    </dataValidation>
    <dataValidation allowBlank="1" showInputMessage="1" showErrorMessage="1" promptTitle="直接入力不可" prompt="クリーム色の網掛け部分は直接入力しないでください。" sqref="D10:E10" xr:uid="{D348E8D5-7607-40FC-992A-A65BCC9D4C31}"/>
    <dataValidation allowBlank="1" showInputMessage="1" showErrorMessage="1" prompt="1から20の数字を入力してください。" sqref="N33" xr:uid="{BED05134-900E-456E-B5C2-946BB6C3DAB9}"/>
    <dataValidation allowBlank="1" showInputMessage="1" showErrorMessage="1" prompt="建物名 部屋番号まで入力してください。" sqref="J6:O6" xr:uid="{92BA5FB6-8EFB-4B43-91EE-D4BE377EB82D}"/>
    <dataValidation type="date" allowBlank="1" showInputMessage="1" showErrorMessage="1" errorTitle="年月日誤り" error="令和7年度内の日付を入力してください。（日付の間にスペースを入れないでください。）" promptTitle="西暦で入力してください。" prompt="例：○○○○/○/○_x000a_年月日の区切りには / （スラッシュ）を使用してください。" sqref="J8:L8" xr:uid="{2474E1ED-67C9-4369-9DE4-6C1DBD0CB2CE}">
      <formula1>45748</formula1>
      <formula2>46112</formula2>
    </dataValidation>
    <dataValidation type="custom" showInputMessage="1" showErrorMessage="1" errorTitle="このセルは入力できません" error="このセルは自動計算されるため、入力できません。" sqref="F42:F53" xr:uid="{135DA90E-1EED-4EBE-B200-3B7046FA78E5}">
      <formula1>G42-E42</formula1>
    </dataValidation>
    <dataValidation allowBlank="1" showErrorMessage="1" sqref="N4" xr:uid="{4ADDB84A-377D-4E16-BCF0-F242FE89C891}"/>
    <dataValidation type="date" allowBlank="1" showErrorMessage="1" errorTitle="年月日誤り" error="令和7年度内の日付を入力してください。（日付の間にスペースを入れないでください。）" promptTitle="西暦で入力してください。" prompt="例：○○○○/○/○_x000a_年月日の区切りには / （スラッシュ）を使用してください。" sqref="J9:L9" xr:uid="{39931CE1-662A-44F4-99E0-E6876A67369F}">
      <formula1>45748</formula1>
      <formula2>46112</formula2>
    </dataValidation>
  </dataValidations>
  <pageMargins left="0.62992125984251968" right="0.62992125984251968" top="0.59055118110236227" bottom="0.31496062992125984" header="0.31496062992125984" footer="0.19685039370078741"/>
  <pageSetup paperSize="9" scale="70" fitToHeight="0" orientation="landscape" r:id="rId1"/>
  <rowBreaks count="1" manualBreakCount="1">
    <brk id="2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3CC3-384F-4EF6-B6D1-CB1A181B2A45}">
  <sheetPr>
    <pageSetUpPr fitToPage="1"/>
  </sheetPr>
  <dimension ref="A1:Q58"/>
  <sheetViews>
    <sheetView showGridLines="0" showRuler="0" view="pageBreakPreview" topLeftCell="A2" zoomScale="85" zoomScaleNormal="85" zoomScaleSheetLayoutView="85" zoomScalePageLayoutView="70" workbookViewId="0">
      <selection activeCell="R2" sqref="R2"/>
    </sheetView>
  </sheetViews>
  <sheetFormatPr defaultColWidth="9" defaultRowHeight="13.5"/>
  <cols>
    <col min="1" max="1" width="9.5" style="41" customWidth="1"/>
    <col min="2" max="2" width="13.625" style="41" customWidth="1"/>
    <col min="3" max="15" width="11.625" style="41" customWidth="1"/>
    <col min="16" max="16" width="9" style="41" hidden="1" customWidth="1"/>
    <col min="17" max="17" width="6.125" style="41" hidden="1" customWidth="1"/>
    <col min="18" max="18" width="10.5" style="41" bestFit="1" customWidth="1"/>
    <col min="19" max="16384" width="9" style="41"/>
  </cols>
  <sheetData>
    <row r="1" spans="1:17" ht="109.5" customHeight="1">
      <c r="O1" s="42" t="str">
        <f>IF(I4="交付申請書（宿舎別）","ウ・第1号-3様式","ウ・第4号-3様式")</f>
        <v>ウ・第1号-3様式</v>
      </c>
    </row>
    <row r="2" spans="1:17" ht="20.25" customHeight="1" thickBot="1">
      <c r="A2" s="441" t="s">
        <v>0</v>
      </c>
      <c r="B2" s="441"/>
      <c r="C2" s="441"/>
      <c r="D2" s="441"/>
      <c r="E2" s="441"/>
      <c r="K2" s="442"/>
      <c r="L2" s="442"/>
      <c r="M2" s="442"/>
      <c r="N2" s="442"/>
      <c r="O2" s="442"/>
      <c r="P2" s="43"/>
      <c r="Q2" s="43"/>
    </row>
    <row r="3" spans="1:17" ht="19.5" customHeight="1" thickBot="1">
      <c r="A3" s="44"/>
      <c r="B3" s="44"/>
      <c r="C3" s="45"/>
      <c r="M3" s="46"/>
      <c r="N3" s="47" t="s">
        <v>1</v>
      </c>
      <c r="O3" s="48" t="s">
        <v>2</v>
      </c>
    </row>
    <row r="4" spans="1:17" ht="39.6" customHeight="1" thickBot="1">
      <c r="A4" s="437" t="s">
        <v>3</v>
      </c>
      <c r="B4" s="437"/>
      <c r="C4" s="437"/>
      <c r="D4" s="437"/>
      <c r="E4" s="437"/>
      <c r="F4" s="437"/>
      <c r="G4" s="437"/>
      <c r="H4" s="437"/>
      <c r="I4" s="438" t="s">
        <v>69</v>
      </c>
      <c r="J4" s="438"/>
      <c r="K4" s="438"/>
      <c r="L4" s="438"/>
      <c r="M4" s="49"/>
      <c r="N4" s="50">
        <v>1</v>
      </c>
      <c r="O4" s="51"/>
    </row>
    <row r="5" spans="1:17" ht="13.5" customHeight="1" thickBot="1">
      <c r="A5" s="52"/>
      <c r="B5" s="52"/>
      <c r="C5" s="52"/>
      <c r="D5" s="52"/>
      <c r="E5" s="52"/>
      <c r="F5" s="52"/>
      <c r="G5" s="52"/>
      <c r="H5" s="52"/>
      <c r="I5" s="53"/>
      <c r="J5" s="53"/>
      <c r="K5" s="53"/>
      <c r="L5" s="53"/>
      <c r="M5" s="49"/>
      <c r="N5" s="54"/>
    </row>
    <row r="6" spans="1:17" ht="35.1" customHeight="1" thickBot="1">
      <c r="A6" s="55"/>
      <c r="B6" s="56" t="s">
        <v>4</v>
      </c>
      <c r="C6" s="407" t="s">
        <v>70</v>
      </c>
      <c r="D6" s="408"/>
      <c r="E6" s="408"/>
      <c r="F6" s="409"/>
      <c r="G6" s="52"/>
      <c r="H6" s="410" t="s">
        <v>71</v>
      </c>
      <c r="I6" s="411"/>
      <c r="J6" s="413" t="s">
        <v>72</v>
      </c>
      <c r="K6" s="413"/>
      <c r="L6" s="413"/>
      <c r="M6" s="413"/>
      <c r="N6" s="413"/>
      <c r="O6" s="414"/>
    </row>
    <row r="7" spans="1:17" ht="35.1" customHeight="1">
      <c r="B7" s="57"/>
      <c r="C7" s="443"/>
      <c r="D7" s="443"/>
      <c r="E7" s="57"/>
      <c r="F7" s="58"/>
      <c r="G7" s="52"/>
      <c r="H7" s="416" t="s">
        <v>5</v>
      </c>
      <c r="I7" s="417"/>
      <c r="J7" s="418" t="s">
        <v>73</v>
      </c>
      <c r="K7" s="419"/>
      <c r="L7" s="420"/>
      <c r="M7" s="421" t="s">
        <v>6</v>
      </c>
      <c r="N7" s="422"/>
      <c r="O7" s="423"/>
    </row>
    <row r="8" spans="1:17" ht="35.1" customHeight="1">
      <c r="C8" s="415"/>
      <c r="D8" s="415"/>
      <c r="F8" s="59"/>
      <c r="G8" s="52"/>
      <c r="H8" s="424" t="s">
        <v>7</v>
      </c>
      <c r="I8" s="60" t="s">
        <v>8</v>
      </c>
      <c r="J8" s="426">
        <v>45778</v>
      </c>
      <c r="K8" s="427"/>
      <c r="L8" s="428"/>
      <c r="M8" s="444"/>
      <c r="N8" s="444"/>
      <c r="O8" s="445"/>
      <c r="P8" s="61">
        <f>(YEAR($J$9)-YEAR($J$8))*12+((MONTH($J$9)-MONTH($J$8))+1)</f>
        <v>11</v>
      </c>
    </row>
    <row r="9" spans="1:17" ht="35.1" customHeight="1" thickBot="1">
      <c r="G9" s="52"/>
      <c r="H9" s="425"/>
      <c r="I9" s="62" t="s">
        <v>10</v>
      </c>
      <c r="J9" s="434">
        <v>46112</v>
      </c>
      <c r="K9" s="435"/>
      <c r="L9" s="436"/>
      <c r="M9" s="446"/>
      <c r="N9" s="446"/>
      <c r="O9" s="447"/>
      <c r="P9" s="61">
        <f>ROUNDDOWN($B$17/P8,0)</f>
        <v>7818</v>
      </c>
    </row>
    <row r="10" spans="1:17" ht="35.1" customHeight="1">
      <c r="A10" s="63" t="s">
        <v>11</v>
      </c>
      <c r="B10" s="63"/>
      <c r="C10" s="64" t="s">
        <v>12</v>
      </c>
      <c r="D10" s="404">
        <f>O22</f>
        <v>440000</v>
      </c>
      <c r="E10" s="405"/>
      <c r="F10" s="65" t="s">
        <v>13</v>
      </c>
      <c r="G10" s="52"/>
      <c r="K10" s="406"/>
      <c r="L10" s="406"/>
      <c r="M10" s="406"/>
      <c r="N10" s="406"/>
      <c r="O10" s="406"/>
    </row>
    <row r="11" spans="1:17" ht="14.1" customHeight="1">
      <c r="B11" s="66"/>
      <c r="C11" s="67"/>
      <c r="D11" s="67"/>
      <c r="E11" s="67"/>
      <c r="F11" s="67"/>
      <c r="G11" s="52"/>
    </row>
    <row r="12" spans="1:17" ht="15" thickBot="1">
      <c r="A12" s="63" t="s">
        <v>14</v>
      </c>
      <c r="B12" s="63"/>
      <c r="C12" s="46"/>
      <c r="D12" s="46"/>
      <c r="E12" s="46"/>
      <c r="F12" s="46"/>
      <c r="G12" s="46"/>
      <c r="H12" s="46"/>
      <c r="I12" s="68"/>
      <c r="J12" s="68"/>
      <c r="K12" s="68"/>
      <c r="L12" s="68"/>
      <c r="M12" s="68"/>
      <c r="N12" s="68"/>
      <c r="O12" s="68"/>
    </row>
    <row r="13" spans="1:17" ht="14.25" thickBot="1">
      <c r="A13" s="399" t="s">
        <v>15</v>
      </c>
      <c r="B13" s="400"/>
      <c r="C13" s="69" t="s">
        <v>16</v>
      </c>
      <c r="D13" s="69" t="s">
        <v>17</v>
      </c>
      <c r="E13" s="69" t="s">
        <v>18</v>
      </c>
      <c r="F13" s="69" t="s">
        <v>19</v>
      </c>
      <c r="G13" s="70" t="s">
        <v>20</v>
      </c>
      <c r="H13" s="69" t="s">
        <v>21</v>
      </c>
      <c r="I13" s="69" t="s">
        <v>22</v>
      </c>
      <c r="J13" s="69" t="s">
        <v>23</v>
      </c>
      <c r="K13" s="69" t="s">
        <v>24</v>
      </c>
      <c r="L13" s="71" t="s">
        <v>25</v>
      </c>
      <c r="M13" s="69" t="s">
        <v>26</v>
      </c>
      <c r="N13" s="70" t="s">
        <v>27</v>
      </c>
      <c r="O13" s="47" t="s">
        <v>28</v>
      </c>
    </row>
    <row r="14" spans="1:17" ht="38.1" customHeight="1">
      <c r="A14" s="382" t="s">
        <v>29</v>
      </c>
      <c r="B14" s="383"/>
      <c r="C14" s="72"/>
      <c r="D14" s="73">
        <v>86000</v>
      </c>
      <c r="E14" s="73">
        <v>86000</v>
      </c>
      <c r="F14" s="73">
        <v>86000</v>
      </c>
      <c r="G14" s="73">
        <v>86000</v>
      </c>
      <c r="H14" s="73">
        <v>86000</v>
      </c>
      <c r="I14" s="73">
        <v>86000</v>
      </c>
      <c r="J14" s="73">
        <v>86000</v>
      </c>
      <c r="K14" s="73">
        <v>86000</v>
      </c>
      <c r="L14" s="73">
        <v>86000</v>
      </c>
      <c r="M14" s="73">
        <v>86000</v>
      </c>
      <c r="N14" s="73">
        <v>86000</v>
      </c>
      <c r="O14" s="74">
        <f>SUM(C14:N14)</f>
        <v>946000</v>
      </c>
    </row>
    <row r="15" spans="1:17" ht="38.1" customHeight="1">
      <c r="A15" s="401" t="s">
        <v>30</v>
      </c>
      <c r="B15" s="402"/>
      <c r="C15" s="75"/>
      <c r="D15" s="76">
        <v>8000</v>
      </c>
      <c r="E15" s="76">
        <v>8000</v>
      </c>
      <c r="F15" s="76">
        <v>8000</v>
      </c>
      <c r="G15" s="76">
        <v>8000</v>
      </c>
      <c r="H15" s="76">
        <v>8000</v>
      </c>
      <c r="I15" s="76">
        <v>8000</v>
      </c>
      <c r="J15" s="76">
        <v>8000</v>
      </c>
      <c r="K15" s="76">
        <v>8000</v>
      </c>
      <c r="L15" s="76">
        <v>8000</v>
      </c>
      <c r="M15" s="76">
        <v>8000</v>
      </c>
      <c r="N15" s="76">
        <v>8000</v>
      </c>
      <c r="O15" s="77">
        <f>SUM(C15:N15)</f>
        <v>88000</v>
      </c>
    </row>
    <row r="16" spans="1:17" ht="14.25" thickBot="1">
      <c r="A16" s="401" t="s">
        <v>31</v>
      </c>
      <c r="B16" s="403"/>
      <c r="C16" s="395" t="str">
        <f>IF($B$17="","",IF(AND($J$8&lt;=DATE(2025,5,31),$J$9&gt;=DATE(2026,5,1)),$P$9,""))</f>
        <v/>
      </c>
      <c r="D16" s="395">
        <v>7818</v>
      </c>
      <c r="E16" s="395">
        <v>7818</v>
      </c>
      <c r="F16" s="395">
        <v>7818</v>
      </c>
      <c r="G16" s="395">
        <v>7818</v>
      </c>
      <c r="H16" s="395">
        <v>7818</v>
      </c>
      <c r="I16" s="395">
        <v>7818</v>
      </c>
      <c r="J16" s="395">
        <v>7818</v>
      </c>
      <c r="K16" s="395">
        <v>7818</v>
      </c>
      <c r="L16" s="395">
        <v>7818</v>
      </c>
      <c r="M16" s="395">
        <v>7818</v>
      </c>
      <c r="N16" s="395">
        <v>7818</v>
      </c>
      <c r="O16" s="397">
        <f>B17</f>
        <v>86000</v>
      </c>
    </row>
    <row r="17" spans="1:17" ht="26.25" customHeight="1" thickBot="1">
      <c r="A17" s="78" t="s">
        <v>32</v>
      </c>
      <c r="B17" s="79">
        <v>86000</v>
      </c>
      <c r="C17" s="396"/>
      <c r="D17" s="396"/>
      <c r="E17" s="396"/>
      <c r="F17" s="396"/>
      <c r="G17" s="396"/>
      <c r="H17" s="396"/>
      <c r="I17" s="396"/>
      <c r="J17" s="396"/>
      <c r="K17" s="396"/>
      <c r="L17" s="396"/>
      <c r="M17" s="396"/>
      <c r="N17" s="396"/>
      <c r="O17" s="398"/>
    </row>
    <row r="18" spans="1:17" ht="40.5" customHeight="1" thickBot="1">
      <c r="A18" s="393" t="s">
        <v>74</v>
      </c>
      <c r="B18" s="394"/>
      <c r="C18" s="80">
        <f t="shared" ref="C18:O18" si="0">SUM(C14:C17)</f>
        <v>0</v>
      </c>
      <c r="D18" s="80">
        <f t="shared" si="0"/>
        <v>101818</v>
      </c>
      <c r="E18" s="80">
        <f t="shared" si="0"/>
        <v>101818</v>
      </c>
      <c r="F18" s="80">
        <f t="shared" si="0"/>
        <v>101818</v>
      </c>
      <c r="G18" s="81">
        <f t="shared" si="0"/>
        <v>101818</v>
      </c>
      <c r="H18" s="80">
        <f t="shared" si="0"/>
        <v>101818</v>
      </c>
      <c r="I18" s="80">
        <f t="shared" si="0"/>
        <v>101818</v>
      </c>
      <c r="J18" s="80">
        <f t="shared" si="0"/>
        <v>101818</v>
      </c>
      <c r="K18" s="80">
        <f t="shared" si="0"/>
        <v>101818</v>
      </c>
      <c r="L18" s="80">
        <f t="shared" si="0"/>
        <v>101818</v>
      </c>
      <c r="M18" s="80">
        <f t="shared" si="0"/>
        <v>101818</v>
      </c>
      <c r="N18" s="81">
        <f t="shared" si="0"/>
        <v>101818</v>
      </c>
      <c r="O18" s="82">
        <f t="shared" si="0"/>
        <v>1120000</v>
      </c>
    </row>
    <row r="19" spans="1:17" ht="32.1" customHeight="1">
      <c r="A19" s="382" t="s">
        <v>75</v>
      </c>
      <c r="B19" s="383"/>
      <c r="C19" s="72"/>
      <c r="D19" s="73">
        <v>20000</v>
      </c>
      <c r="E19" s="73">
        <v>20000</v>
      </c>
      <c r="F19" s="73">
        <v>20000</v>
      </c>
      <c r="G19" s="73">
        <v>20000</v>
      </c>
      <c r="H19" s="73">
        <v>20000</v>
      </c>
      <c r="I19" s="73">
        <v>20000</v>
      </c>
      <c r="J19" s="73">
        <v>20000</v>
      </c>
      <c r="K19" s="73">
        <v>20000</v>
      </c>
      <c r="L19" s="73">
        <v>20000</v>
      </c>
      <c r="M19" s="73">
        <v>20000</v>
      </c>
      <c r="N19" s="73">
        <v>20000</v>
      </c>
      <c r="O19" s="74">
        <f>SUM(C19:N19)</f>
        <v>220000</v>
      </c>
    </row>
    <row r="20" spans="1:17" ht="40.5" customHeight="1">
      <c r="A20" s="384" t="s">
        <v>76</v>
      </c>
      <c r="B20" s="385"/>
      <c r="C20" s="83">
        <f t="shared" ref="C20:N20" si="1">C18-C19</f>
        <v>0</v>
      </c>
      <c r="D20" s="83">
        <f t="shared" si="1"/>
        <v>81818</v>
      </c>
      <c r="E20" s="83">
        <f t="shared" si="1"/>
        <v>81818</v>
      </c>
      <c r="F20" s="83">
        <f t="shared" si="1"/>
        <v>81818</v>
      </c>
      <c r="G20" s="84">
        <f t="shared" si="1"/>
        <v>81818</v>
      </c>
      <c r="H20" s="83">
        <f t="shared" si="1"/>
        <v>81818</v>
      </c>
      <c r="I20" s="83">
        <f t="shared" si="1"/>
        <v>81818</v>
      </c>
      <c r="J20" s="83">
        <f t="shared" si="1"/>
        <v>81818</v>
      </c>
      <c r="K20" s="83">
        <f t="shared" si="1"/>
        <v>81818</v>
      </c>
      <c r="L20" s="83">
        <f t="shared" si="1"/>
        <v>81818</v>
      </c>
      <c r="M20" s="83">
        <f t="shared" si="1"/>
        <v>81818</v>
      </c>
      <c r="N20" s="84">
        <f t="shared" si="1"/>
        <v>81818</v>
      </c>
      <c r="O20" s="85" t="s">
        <v>33</v>
      </c>
    </row>
    <row r="21" spans="1:17" ht="40.5" customHeight="1" thickBot="1">
      <c r="A21" s="386" t="s">
        <v>77</v>
      </c>
      <c r="B21" s="387"/>
      <c r="C21" s="86">
        <f t="shared" ref="C21:N21" si="2">IF(C20&lt;82000,C20,82000)</f>
        <v>0</v>
      </c>
      <c r="D21" s="86">
        <f t="shared" si="2"/>
        <v>81818</v>
      </c>
      <c r="E21" s="86">
        <f t="shared" si="2"/>
        <v>81818</v>
      </c>
      <c r="F21" s="86">
        <f t="shared" si="2"/>
        <v>81818</v>
      </c>
      <c r="G21" s="87">
        <f t="shared" si="2"/>
        <v>81818</v>
      </c>
      <c r="H21" s="86">
        <f t="shared" si="2"/>
        <v>81818</v>
      </c>
      <c r="I21" s="86">
        <f t="shared" si="2"/>
        <v>81818</v>
      </c>
      <c r="J21" s="86">
        <f t="shared" si="2"/>
        <v>81818</v>
      </c>
      <c r="K21" s="86">
        <f t="shared" si="2"/>
        <v>81818</v>
      </c>
      <c r="L21" s="86">
        <f t="shared" si="2"/>
        <v>81818</v>
      </c>
      <c r="M21" s="86">
        <f t="shared" si="2"/>
        <v>81818</v>
      </c>
      <c r="N21" s="88">
        <f t="shared" si="2"/>
        <v>81818</v>
      </c>
      <c r="O21" s="89" t="s">
        <v>33</v>
      </c>
    </row>
    <row r="22" spans="1:17" ht="40.5" customHeight="1" thickTop="1" thickBot="1">
      <c r="A22" s="388" t="s">
        <v>34</v>
      </c>
      <c r="B22" s="389"/>
      <c r="C22" s="90">
        <f>ROUNDDOWN(C21*1/2,-3)</f>
        <v>0</v>
      </c>
      <c r="D22" s="90">
        <f>ROUNDDOWN(D21*1/2,-3)</f>
        <v>40000</v>
      </c>
      <c r="E22" s="90">
        <f>ROUNDDOWN(E21*1/2,-3)</f>
        <v>40000</v>
      </c>
      <c r="F22" s="90">
        <f t="shared" ref="F22:N22" si="3">ROUNDDOWN(F21*1/2,-3)</f>
        <v>40000</v>
      </c>
      <c r="G22" s="90">
        <f t="shared" si="3"/>
        <v>40000</v>
      </c>
      <c r="H22" s="90">
        <f t="shared" si="3"/>
        <v>40000</v>
      </c>
      <c r="I22" s="90">
        <f t="shared" si="3"/>
        <v>40000</v>
      </c>
      <c r="J22" s="90">
        <f t="shared" si="3"/>
        <v>40000</v>
      </c>
      <c r="K22" s="90">
        <f t="shared" si="3"/>
        <v>40000</v>
      </c>
      <c r="L22" s="90">
        <f t="shared" si="3"/>
        <v>40000</v>
      </c>
      <c r="M22" s="90">
        <f t="shared" si="3"/>
        <v>40000</v>
      </c>
      <c r="N22" s="90">
        <f t="shared" si="3"/>
        <v>40000</v>
      </c>
      <c r="O22" s="91">
        <f>SUM(C22:N22)</f>
        <v>440000</v>
      </c>
    </row>
    <row r="23" spans="1:17" ht="42.95" customHeight="1" thickBot="1">
      <c r="A23" s="92" t="s">
        <v>35</v>
      </c>
      <c r="B23" s="439"/>
      <c r="C23" s="439"/>
      <c r="D23" s="439"/>
      <c r="E23" s="439"/>
      <c r="F23" s="439"/>
      <c r="G23" s="439"/>
      <c r="H23" s="439"/>
      <c r="I23" s="439"/>
      <c r="J23" s="439"/>
      <c r="K23" s="439"/>
      <c r="L23" s="439"/>
      <c r="M23" s="439"/>
      <c r="N23" s="439"/>
      <c r="O23" s="440"/>
    </row>
    <row r="24" spans="1:17" ht="23.25" customHeight="1">
      <c r="A24" s="41" t="s">
        <v>36</v>
      </c>
      <c r="B24" s="93"/>
      <c r="O24" s="42"/>
    </row>
    <row r="25" spans="1:17" ht="20.100000000000001" customHeight="1">
      <c r="O25" s="94" t="s">
        <v>78</v>
      </c>
    </row>
    <row r="27" spans="1:17" customFormat="1" ht="42.75" customHeight="1" thickBot="1">
      <c r="A27" s="95"/>
      <c r="B27" s="96"/>
      <c r="C27" s="95"/>
      <c r="D27" s="95"/>
      <c r="E27" s="95"/>
      <c r="F27" s="95"/>
      <c r="G27" s="95"/>
      <c r="H27" s="95"/>
      <c r="I27" s="95"/>
      <c r="J27" s="95"/>
      <c r="K27" s="95"/>
      <c r="L27" s="95"/>
      <c r="M27" s="95"/>
      <c r="N27" s="95"/>
      <c r="O27" s="95"/>
      <c r="P27" s="95"/>
    </row>
    <row r="28" spans="1:17" customFormat="1" ht="57.75" customHeight="1">
      <c r="A28" s="97"/>
      <c r="K28" s="41"/>
    </row>
    <row r="29" spans="1:17">
      <c r="O29" s="42" t="str">
        <f>IF(I32="交付申請書（宿舎別）","ウ・第1号-3様式","ウ・第4号-3様式")</f>
        <v>ウ・第1号-3様式</v>
      </c>
    </row>
    <row r="30" spans="1:17" ht="15.75" thickBot="1">
      <c r="A30" s="441" t="s">
        <v>0</v>
      </c>
      <c r="B30" s="441"/>
      <c r="C30" s="441"/>
      <c r="D30" s="441"/>
      <c r="E30" s="441"/>
      <c r="K30" s="442"/>
      <c r="L30" s="442"/>
      <c r="M30" s="442"/>
      <c r="N30" s="442"/>
      <c r="O30" s="442"/>
      <c r="P30" s="43"/>
      <c r="Q30" s="43"/>
    </row>
    <row r="31" spans="1:17" ht="15.75" thickBot="1">
      <c r="A31" s="44"/>
      <c r="B31" s="44"/>
      <c r="C31" s="45"/>
      <c r="M31" s="46"/>
      <c r="N31" s="47" t="s">
        <v>1</v>
      </c>
      <c r="O31" s="48" t="s">
        <v>2</v>
      </c>
    </row>
    <row r="32" spans="1:17" ht="39" customHeight="1" thickBot="1">
      <c r="A32" s="437" t="s">
        <v>3</v>
      </c>
      <c r="B32" s="437"/>
      <c r="C32" s="437"/>
      <c r="D32" s="437"/>
      <c r="E32" s="437"/>
      <c r="F32" s="437"/>
      <c r="G32" s="437"/>
      <c r="H32" s="437"/>
      <c r="I32" s="438" t="s">
        <v>69</v>
      </c>
      <c r="J32" s="438"/>
      <c r="K32" s="438"/>
      <c r="L32" s="438"/>
      <c r="M32" s="49"/>
      <c r="N32" s="50">
        <v>4</v>
      </c>
      <c r="O32" s="98"/>
    </row>
    <row r="33" spans="1:16" ht="19.5" thickBot="1">
      <c r="A33" s="52"/>
      <c r="B33" s="52"/>
      <c r="C33" s="52"/>
      <c r="D33" s="52"/>
      <c r="E33" s="52"/>
      <c r="F33" s="52"/>
      <c r="G33" s="52"/>
      <c r="H33" s="52"/>
      <c r="I33" s="53"/>
      <c r="J33" s="53"/>
      <c r="K33" s="53"/>
      <c r="L33" s="53"/>
      <c r="M33" s="49"/>
      <c r="N33" s="54"/>
    </row>
    <row r="34" spans="1:16" ht="38.25" customHeight="1" thickBot="1">
      <c r="A34" s="55"/>
      <c r="B34" s="56" t="s">
        <v>4</v>
      </c>
      <c r="C34" s="407" t="s">
        <v>70</v>
      </c>
      <c r="D34" s="408"/>
      <c r="E34" s="408"/>
      <c r="F34" s="409"/>
      <c r="G34" s="52"/>
      <c r="H34" s="410" t="s">
        <v>71</v>
      </c>
      <c r="I34" s="411"/>
      <c r="J34" s="412" t="s">
        <v>79</v>
      </c>
      <c r="K34" s="413"/>
      <c r="L34" s="413"/>
      <c r="M34" s="413"/>
      <c r="N34" s="413"/>
      <c r="O34" s="414"/>
    </row>
    <row r="35" spans="1:16" ht="38.25" customHeight="1">
      <c r="C35" s="415"/>
      <c r="D35" s="415"/>
      <c r="F35" s="59"/>
      <c r="G35" s="52"/>
      <c r="H35" s="416" t="s">
        <v>5</v>
      </c>
      <c r="I35" s="417"/>
      <c r="J35" s="418" t="s">
        <v>80</v>
      </c>
      <c r="K35" s="419"/>
      <c r="L35" s="420"/>
      <c r="M35" s="421" t="s">
        <v>6</v>
      </c>
      <c r="N35" s="422"/>
      <c r="O35" s="423"/>
    </row>
    <row r="36" spans="1:16" ht="38.25" customHeight="1">
      <c r="C36" s="415"/>
      <c r="D36" s="415"/>
      <c r="F36" s="59"/>
      <c r="G36" s="52"/>
      <c r="H36" s="424" t="s">
        <v>7</v>
      </c>
      <c r="I36" s="60" t="s">
        <v>8</v>
      </c>
      <c r="J36" s="426">
        <v>45748</v>
      </c>
      <c r="K36" s="427"/>
      <c r="L36" s="428"/>
      <c r="M36" s="429" t="s">
        <v>81</v>
      </c>
      <c r="N36" s="430"/>
      <c r="O36" s="431"/>
      <c r="P36" s="61">
        <f>(YEAR($J$9)-YEAR($J$8))*12+((MONTH($J$9)-MONTH($J$8))+1)</f>
        <v>11</v>
      </c>
    </row>
    <row r="37" spans="1:16" ht="39.75" customHeight="1" thickBot="1">
      <c r="G37" s="52"/>
      <c r="H37" s="425"/>
      <c r="I37" s="62" t="s">
        <v>10</v>
      </c>
      <c r="J37" s="434">
        <v>46112</v>
      </c>
      <c r="K37" s="435"/>
      <c r="L37" s="436"/>
      <c r="M37" s="432"/>
      <c r="N37" s="432"/>
      <c r="O37" s="433"/>
      <c r="P37" s="61">
        <f>ROUNDDOWN($B$17/P36,0)</f>
        <v>7818</v>
      </c>
    </row>
    <row r="38" spans="1:16" ht="38.25" customHeight="1">
      <c r="A38" s="63" t="s">
        <v>11</v>
      </c>
      <c r="B38" s="63"/>
      <c r="C38" s="64" t="s">
        <v>12</v>
      </c>
      <c r="D38" s="404">
        <f>O50</f>
        <v>492000</v>
      </c>
      <c r="E38" s="405"/>
      <c r="F38" s="65" t="s">
        <v>13</v>
      </c>
      <c r="G38" s="52"/>
      <c r="K38" s="406"/>
      <c r="L38" s="406"/>
      <c r="M38" s="406"/>
      <c r="N38" s="406"/>
      <c r="O38" s="406"/>
    </row>
    <row r="39" spans="1:16" ht="18.75">
      <c r="B39" s="66"/>
      <c r="C39" s="67"/>
      <c r="D39" s="67"/>
      <c r="E39" s="67"/>
      <c r="F39" s="67"/>
      <c r="G39" s="52"/>
    </row>
    <row r="40" spans="1:16" ht="15" thickBot="1">
      <c r="A40" s="63" t="s">
        <v>14</v>
      </c>
      <c r="B40" s="63"/>
      <c r="C40" s="46"/>
      <c r="D40" s="46"/>
      <c r="E40" s="46"/>
      <c r="F40" s="46"/>
      <c r="G40" s="46"/>
      <c r="H40" s="46"/>
      <c r="I40" s="68"/>
      <c r="J40" s="68"/>
      <c r="K40" s="68"/>
      <c r="L40" s="68"/>
      <c r="M40" s="68"/>
      <c r="N40" s="68"/>
      <c r="O40" s="68"/>
    </row>
    <row r="41" spans="1:16" ht="14.25" thickBot="1">
      <c r="A41" s="399" t="s">
        <v>15</v>
      </c>
      <c r="B41" s="400"/>
      <c r="C41" s="69" t="s">
        <v>16</v>
      </c>
      <c r="D41" s="69" t="s">
        <v>17</v>
      </c>
      <c r="E41" s="69" t="s">
        <v>18</v>
      </c>
      <c r="F41" s="69" t="s">
        <v>19</v>
      </c>
      <c r="G41" s="70" t="s">
        <v>20</v>
      </c>
      <c r="H41" s="69" t="s">
        <v>21</v>
      </c>
      <c r="I41" s="69" t="s">
        <v>22</v>
      </c>
      <c r="J41" s="69" t="s">
        <v>23</v>
      </c>
      <c r="K41" s="69" t="s">
        <v>24</v>
      </c>
      <c r="L41" s="71" t="s">
        <v>25</v>
      </c>
      <c r="M41" s="69" t="s">
        <v>26</v>
      </c>
      <c r="N41" s="70" t="s">
        <v>27</v>
      </c>
      <c r="O41" s="47" t="s">
        <v>28</v>
      </c>
    </row>
    <row r="42" spans="1:16" ht="33" customHeight="1">
      <c r="A42" s="382" t="s">
        <v>29</v>
      </c>
      <c r="B42" s="383"/>
      <c r="C42" s="73">
        <v>90000</v>
      </c>
      <c r="D42" s="73">
        <v>90000</v>
      </c>
      <c r="E42" s="73">
        <v>90000</v>
      </c>
      <c r="F42" s="73">
        <v>90000</v>
      </c>
      <c r="G42" s="73">
        <v>90000</v>
      </c>
      <c r="H42" s="73">
        <v>90000</v>
      </c>
      <c r="I42" s="73">
        <v>90000</v>
      </c>
      <c r="J42" s="73">
        <v>90000</v>
      </c>
      <c r="K42" s="73">
        <v>90000</v>
      </c>
      <c r="L42" s="73">
        <v>90000</v>
      </c>
      <c r="M42" s="73">
        <v>90000</v>
      </c>
      <c r="N42" s="73">
        <v>90000</v>
      </c>
      <c r="O42" s="74">
        <f>SUM(C42:N42)</f>
        <v>1080000</v>
      </c>
    </row>
    <row r="43" spans="1:16" ht="39" customHeight="1">
      <c r="A43" s="401" t="s">
        <v>30</v>
      </c>
      <c r="B43" s="402"/>
      <c r="C43" s="76">
        <v>5000</v>
      </c>
      <c r="D43" s="76">
        <v>5000</v>
      </c>
      <c r="E43" s="76">
        <v>5000</v>
      </c>
      <c r="F43" s="76">
        <v>5000</v>
      </c>
      <c r="G43" s="76">
        <v>5000</v>
      </c>
      <c r="H43" s="76">
        <v>5000</v>
      </c>
      <c r="I43" s="76">
        <v>5000</v>
      </c>
      <c r="J43" s="76">
        <v>5000</v>
      </c>
      <c r="K43" s="76">
        <v>5000</v>
      </c>
      <c r="L43" s="76">
        <v>5000</v>
      </c>
      <c r="M43" s="76">
        <v>5000</v>
      </c>
      <c r="N43" s="76">
        <v>5000</v>
      </c>
      <c r="O43" s="77">
        <f>SUM(C43:N43)</f>
        <v>60000</v>
      </c>
    </row>
    <row r="44" spans="1:16" ht="14.25" thickBot="1">
      <c r="A44" s="401" t="s">
        <v>31</v>
      </c>
      <c r="B44" s="403"/>
      <c r="C44" s="395" t="str">
        <f>IF($B$17="","",IF(AND($J$8&lt;=DATE(2024,4,30),$J$9&gt;=DATE(2024,4,1)),$P$9,""))</f>
        <v/>
      </c>
      <c r="D44" s="395" t="str">
        <f>IF($B$17="","",IF(AND($J$8&lt;=DATE(2024,5,31),$J$9&gt;=DATE(2024,5,1)),$P$9,""))</f>
        <v/>
      </c>
      <c r="E44" s="395" t="str">
        <f>IF($B$17="","",IF(AND($J$8&lt;=DATE(2024,6,30),$J$9&gt;=DATE(2024,6,1)),$P$9,""))</f>
        <v/>
      </c>
      <c r="F44" s="395" t="str">
        <f>IF($B$17="","",IF(AND($J$8&lt;=DATE(2024,7,31),$J$9&gt;=DATE(2024,7,1)),$P$9,""))</f>
        <v/>
      </c>
      <c r="G44" s="395" t="str">
        <f>IF($B$17="","",IF(AND($J$8&lt;=DATE(2024,8,31),$J$9&gt;=DATE(2024,8,1)),$P$9,""))</f>
        <v/>
      </c>
      <c r="H44" s="395" t="str">
        <f>IF($B$17="","",IF(AND($J$8&lt;=DATE(2024,9,30),$J$9&gt;=DATE(2024,9,1)),$P$9,""))</f>
        <v/>
      </c>
      <c r="I44" s="395" t="str">
        <f>IF($B$17="","",IF(AND($J$8&lt;=DATE(2024,10,31),$J$9&gt;=DATE(2024,10,1)),$P$9,""))</f>
        <v/>
      </c>
      <c r="J44" s="395" t="str">
        <f>IF($B$17="","",IF(AND($J$8&lt;=DATE(2024,11,30),$J$9&gt;=DATE(2024,11,1)),$P$9,""))</f>
        <v/>
      </c>
      <c r="K44" s="395" t="str">
        <f>IF($B$17="","",IF(AND($J$8&lt;=DATE(2024,12,31),$J$9&gt;=DATE(2024,12,1)),$P$9,""))</f>
        <v/>
      </c>
      <c r="L44" s="395" t="str">
        <f>IF($B$17="","",IF(AND($J$8&lt;=DATE(2025,1,31),$J$9&gt;=DATE(2025,1,1)),$P$9,""))</f>
        <v/>
      </c>
      <c r="M44" s="395" t="str">
        <f>IF($B$17="","",IF(AND($J$8&lt;=DATE(2025,2,28),$J$9&gt;=DATE(2025,2,1)),$P$9,""))</f>
        <v/>
      </c>
      <c r="N44" s="395" t="str">
        <f>IF($B$17="","",IF(AND($J$8&lt;=DATE(2025,3,31),$J$9&gt;=DATE(2025,3,1)),$P$9,""))</f>
        <v/>
      </c>
      <c r="O44" s="397">
        <f>B45</f>
        <v>0</v>
      </c>
    </row>
    <row r="45" spans="1:16" ht="24.75" thickBot="1">
      <c r="A45" s="78" t="s">
        <v>32</v>
      </c>
      <c r="B45" s="79"/>
      <c r="C45" s="396"/>
      <c r="D45" s="396"/>
      <c r="E45" s="396"/>
      <c r="F45" s="396"/>
      <c r="G45" s="396"/>
      <c r="H45" s="396"/>
      <c r="I45" s="396"/>
      <c r="J45" s="396"/>
      <c r="K45" s="396"/>
      <c r="L45" s="396"/>
      <c r="M45" s="396"/>
      <c r="N45" s="396"/>
      <c r="O45" s="398"/>
    </row>
    <row r="46" spans="1:16" ht="39" customHeight="1" thickBot="1">
      <c r="A46" s="393" t="s">
        <v>74</v>
      </c>
      <c r="B46" s="394"/>
      <c r="C46" s="80">
        <f t="shared" ref="C46:O46" si="4">SUM(C42:C45)</f>
        <v>95000</v>
      </c>
      <c r="D46" s="80">
        <f t="shared" si="4"/>
        <v>95000</v>
      </c>
      <c r="E46" s="80">
        <f t="shared" si="4"/>
        <v>95000</v>
      </c>
      <c r="F46" s="80">
        <f t="shared" si="4"/>
        <v>95000</v>
      </c>
      <c r="G46" s="81">
        <f t="shared" si="4"/>
        <v>95000</v>
      </c>
      <c r="H46" s="80">
        <f t="shared" si="4"/>
        <v>95000</v>
      </c>
      <c r="I46" s="80">
        <f t="shared" si="4"/>
        <v>95000</v>
      </c>
      <c r="J46" s="80">
        <f t="shared" si="4"/>
        <v>95000</v>
      </c>
      <c r="K46" s="80">
        <f t="shared" si="4"/>
        <v>95000</v>
      </c>
      <c r="L46" s="80">
        <f t="shared" si="4"/>
        <v>95000</v>
      </c>
      <c r="M46" s="80">
        <f t="shared" si="4"/>
        <v>95000</v>
      </c>
      <c r="N46" s="81">
        <f t="shared" si="4"/>
        <v>95000</v>
      </c>
      <c r="O46" s="82">
        <f t="shared" si="4"/>
        <v>1140000</v>
      </c>
    </row>
    <row r="47" spans="1:16" ht="35.25" customHeight="1">
      <c r="A47" s="382" t="s">
        <v>75</v>
      </c>
      <c r="B47" s="383"/>
      <c r="C47" s="73">
        <v>10000</v>
      </c>
      <c r="D47" s="73">
        <v>10000</v>
      </c>
      <c r="E47" s="73">
        <v>10000</v>
      </c>
      <c r="F47" s="73">
        <v>10000</v>
      </c>
      <c r="G47" s="73">
        <v>10000</v>
      </c>
      <c r="H47" s="73">
        <v>10000</v>
      </c>
      <c r="I47" s="73">
        <v>10000</v>
      </c>
      <c r="J47" s="73">
        <v>10000</v>
      </c>
      <c r="K47" s="73">
        <v>10000</v>
      </c>
      <c r="L47" s="73">
        <v>10000</v>
      </c>
      <c r="M47" s="73">
        <v>10000</v>
      </c>
      <c r="N47" s="73">
        <v>10000</v>
      </c>
      <c r="O47" s="74">
        <f>SUM(C47:N47)</f>
        <v>120000</v>
      </c>
    </row>
    <row r="48" spans="1:16" ht="36" customHeight="1">
      <c r="A48" s="384" t="s">
        <v>76</v>
      </c>
      <c r="B48" s="385"/>
      <c r="C48" s="83">
        <f t="shared" ref="C48:N48" si="5">C46-C47</f>
        <v>85000</v>
      </c>
      <c r="D48" s="83">
        <f t="shared" si="5"/>
        <v>85000</v>
      </c>
      <c r="E48" s="83">
        <f t="shared" si="5"/>
        <v>85000</v>
      </c>
      <c r="F48" s="83">
        <f t="shared" si="5"/>
        <v>85000</v>
      </c>
      <c r="G48" s="84">
        <f t="shared" si="5"/>
        <v>85000</v>
      </c>
      <c r="H48" s="83">
        <f t="shared" si="5"/>
        <v>85000</v>
      </c>
      <c r="I48" s="83">
        <f t="shared" si="5"/>
        <v>85000</v>
      </c>
      <c r="J48" s="83">
        <f t="shared" si="5"/>
        <v>85000</v>
      </c>
      <c r="K48" s="83">
        <f t="shared" si="5"/>
        <v>85000</v>
      </c>
      <c r="L48" s="83">
        <f t="shared" si="5"/>
        <v>85000</v>
      </c>
      <c r="M48" s="83">
        <f t="shared" si="5"/>
        <v>85000</v>
      </c>
      <c r="N48" s="84">
        <f t="shared" si="5"/>
        <v>85000</v>
      </c>
      <c r="O48" s="85" t="s">
        <v>33</v>
      </c>
    </row>
    <row r="49" spans="1:15" ht="36" customHeight="1" thickBot="1">
      <c r="A49" s="386" t="s">
        <v>77</v>
      </c>
      <c r="B49" s="387"/>
      <c r="C49" s="86">
        <f t="shared" ref="C49:N49" si="6">IF(C48&lt;82000,C48,82000)</f>
        <v>82000</v>
      </c>
      <c r="D49" s="86">
        <f t="shared" si="6"/>
        <v>82000</v>
      </c>
      <c r="E49" s="86">
        <f t="shared" si="6"/>
        <v>82000</v>
      </c>
      <c r="F49" s="86">
        <f t="shared" si="6"/>
        <v>82000</v>
      </c>
      <c r="G49" s="87">
        <f t="shared" si="6"/>
        <v>82000</v>
      </c>
      <c r="H49" s="86">
        <f t="shared" si="6"/>
        <v>82000</v>
      </c>
      <c r="I49" s="86">
        <f t="shared" si="6"/>
        <v>82000</v>
      </c>
      <c r="J49" s="86">
        <f t="shared" si="6"/>
        <v>82000</v>
      </c>
      <c r="K49" s="86">
        <f t="shared" si="6"/>
        <v>82000</v>
      </c>
      <c r="L49" s="86">
        <f t="shared" si="6"/>
        <v>82000</v>
      </c>
      <c r="M49" s="86">
        <f t="shared" si="6"/>
        <v>82000</v>
      </c>
      <c r="N49" s="88">
        <f t="shared" si="6"/>
        <v>82000</v>
      </c>
      <c r="O49" s="89" t="s">
        <v>33</v>
      </c>
    </row>
    <row r="50" spans="1:15" ht="40.5" customHeight="1" thickTop="1" thickBot="1">
      <c r="A50" s="388" t="s">
        <v>34</v>
      </c>
      <c r="B50" s="389"/>
      <c r="C50" s="90">
        <f>ROUNDDOWN(C49*1/2,-3)</f>
        <v>41000</v>
      </c>
      <c r="D50" s="90">
        <f>ROUNDDOWN(D49*1/2,-3)</f>
        <v>41000</v>
      </c>
      <c r="E50" s="90">
        <f>ROUNDDOWN(E49*1/2,-3)</f>
        <v>41000</v>
      </c>
      <c r="F50" s="90">
        <f t="shared" ref="F50:N50" si="7">ROUNDDOWN(F49*1/2,-3)</f>
        <v>41000</v>
      </c>
      <c r="G50" s="90">
        <f t="shared" si="7"/>
        <v>41000</v>
      </c>
      <c r="H50" s="90">
        <f t="shared" si="7"/>
        <v>41000</v>
      </c>
      <c r="I50" s="90">
        <f t="shared" si="7"/>
        <v>41000</v>
      </c>
      <c r="J50" s="90">
        <f t="shared" si="7"/>
        <v>41000</v>
      </c>
      <c r="K50" s="90">
        <f t="shared" si="7"/>
        <v>41000</v>
      </c>
      <c r="L50" s="90">
        <f t="shared" si="7"/>
        <v>41000</v>
      </c>
      <c r="M50" s="90">
        <f t="shared" si="7"/>
        <v>41000</v>
      </c>
      <c r="N50" s="90">
        <f t="shared" si="7"/>
        <v>41000</v>
      </c>
      <c r="O50" s="91">
        <f>SUM(C50:N50)</f>
        <v>492000</v>
      </c>
    </row>
    <row r="51" spans="1:15" ht="46.5" customHeight="1" thickBot="1">
      <c r="A51" s="92" t="s">
        <v>35</v>
      </c>
      <c r="B51" s="390"/>
      <c r="C51" s="391"/>
      <c r="D51" s="391"/>
      <c r="E51" s="391"/>
      <c r="F51" s="391"/>
      <c r="G51" s="391"/>
      <c r="H51" s="391"/>
      <c r="I51" s="391"/>
      <c r="J51" s="391"/>
      <c r="K51" s="391"/>
      <c r="L51" s="391"/>
      <c r="M51" s="391"/>
      <c r="N51" s="391"/>
      <c r="O51" s="392"/>
    </row>
    <row r="52" spans="1:15">
      <c r="A52" s="41" t="s">
        <v>36</v>
      </c>
      <c r="B52" s="93"/>
      <c r="O52" s="42"/>
    </row>
    <row r="53" spans="1:15">
      <c r="O53" s="94" t="s">
        <v>78</v>
      </c>
    </row>
    <row r="57" spans="1:15" ht="18.75">
      <c r="H57" s="49"/>
    </row>
    <row r="58" spans="1:15" ht="18.75">
      <c r="H58" s="49"/>
    </row>
  </sheetData>
  <mergeCells count="82">
    <mergeCell ref="A2:E2"/>
    <mergeCell ref="K2:O2"/>
    <mergeCell ref="A4:H4"/>
    <mergeCell ref="I4:L4"/>
    <mergeCell ref="C6:F6"/>
    <mergeCell ref="H6:I6"/>
    <mergeCell ref="J6:O6"/>
    <mergeCell ref="C7:D7"/>
    <mergeCell ref="H7:I7"/>
    <mergeCell ref="D10:E10"/>
    <mergeCell ref="J7:L7"/>
    <mergeCell ref="M7:O7"/>
    <mergeCell ref="C8:D8"/>
    <mergeCell ref="H8:H9"/>
    <mergeCell ref="J8:L8"/>
    <mergeCell ref="M8:O9"/>
    <mergeCell ref="J9:L9"/>
    <mergeCell ref="K10:O10"/>
    <mergeCell ref="A13:B13"/>
    <mergeCell ref="A14:B14"/>
    <mergeCell ref="A15:B15"/>
    <mergeCell ref="A32:H32"/>
    <mergeCell ref="I32:L32"/>
    <mergeCell ref="A20:B20"/>
    <mergeCell ref="A21:B21"/>
    <mergeCell ref="A22:B22"/>
    <mergeCell ref="B23:O23"/>
    <mergeCell ref="A30:E30"/>
    <mergeCell ref="K30:O30"/>
    <mergeCell ref="M16:M17"/>
    <mergeCell ref="N16:N17"/>
    <mergeCell ref="O16:O17"/>
    <mergeCell ref="A18:B18"/>
    <mergeCell ref="A19:B19"/>
    <mergeCell ref="G16:G17"/>
    <mergeCell ref="H16:H17"/>
    <mergeCell ref="I16:I17"/>
    <mergeCell ref="J16:J17"/>
    <mergeCell ref="K16:K17"/>
    <mergeCell ref="L16:L17"/>
    <mergeCell ref="A16:B16"/>
    <mergeCell ref="C16:C17"/>
    <mergeCell ref="D16:D17"/>
    <mergeCell ref="E16:E17"/>
    <mergeCell ref="F16:F17"/>
    <mergeCell ref="D38:E38"/>
    <mergeCell ref="K38:O38"/>
    <mergeCell ref="C34:F34"/>
    <mergeCell ref="H34:I34"/>
    <mergeCell ref="J34:O34"/>
    <mergeCell ref="C35:D35"/>
    <mergeCell ref="H35:I35"/>
    <mergeCell ref="J35:L35"/>
    <mergeCell ref="M35:O35"/>
    <mergeCell ref="C36:D36"/>
    <mergeCell ref="H36:H37"/>
    <mergeCell ref="J36:L36"/>
    <mergeCell ref="M36:O37"/>
    <mergeCell ref="J37:L37"/>
    <mergeCell ref="I44:I45"/>
    <mergeCell ref="J44:J45"/>
    <mergeCell ref="A41:B41"/>
    <mergeCell ref="A42:B42"/>
    <mergeCell ref="A43:B43"/>
    <mergeCell ref="A44:B44"/>
    <mergeCell ref="C44:C45"/>
    <mergeCell ref="D44:D45"/>
    <mergeCell ref="K44:K45"/>
    <mergeCell ref="L44:L45"/>
    <mergeCell ref="M44:M45"/>
    <mergeCell ref="N44:N45"/>
    <mergeCell ref="O44:O45"/>
    <mergeCell ref="A46:B46"/>
    <mergeCell ref="E44:E45"/>
    <mergeCell ref="F44:F45"/>
    <mergeCell ref="G44:G45"/>
    <mergeCell ref="H44:H45"/>
    <mergeCell ref="A47:B47"/>
    <mergeCell ref="A48:B48"/>
    <mergeCell ref="A49:B49"/>
    <mergeCell ref="A50:B50"/>
    <mergeCell ref="B51:O51"/>
  </mergeCells>
  <phoneticPr fontId="2"/>
  <dataValidations count="6">
    <dataValidation type="list" allowBlank="1" showInputMessage="1" showErrorMessage="1" sqref="I4:L4 I32:L32" xr:uid="{93FBF357-0674-4023-A28A-B5B23A695CCD}">
      <formula1>"交付申請書（宿舎別）,実績報告書（宿舎別）"</formula1>
    </dataValidation>
    <dataValidation allowBlank="1" showInputMessage="1" showErrorMessage="1" promptTitle="直接入力不可" prompt="クリーム色の網掛け部分は直接入力しないでください。" sqref="D10:E10 D38:E38" xr:uid="{0D13EDE3-0681-453D-AD88-06E732B22DF1}"/>
    <dataValidation allowBlank="1" showInputMessage="1" showErrorMessage="1" prompt="建物名 部屋番号まで入力してください。" sqref="J6:O6 J34:O34" xr:uid="{FD6347E5-257C-40CF-B83C-CA8FB04442CB}"/>
    <dataValidation allowBlank="1" showErrorMessage="1" sqref="N32 N4" xr:uid="{9D9342D0-5F13-4035-BA18-E47720F483C5}"/>
    <dataValidation errorStyle="warning" allowBlank="1" showErrorMessage="1" errorTitle="年月日誤り" error="令和3年度内の日付を入力してください。" promptTitle="西暦で入力してください。" prompt="例：○○○○/○/○_x000a_年月日の区切りには / （スラッシュ）を使用してください。" sqref="J9:L9 J37:L37" xr:uid="{8E025DA4-5B7B-44AD-9FA6-9DDD00881EA8}"/>
    <dataValidation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8:L8 J36:L36" xr:uid="{DC8B0515-57BC-4654-B8EA-95064C5D2616}"/>
  </dataValidations>
  <pageMargins left="0.62992125984251968" right="0.62992125984251968" top="0.59055118110236227" bottom="0.31496062992125984" header="0.31496062992125984" footer="0.19685039370078741"/>
  <pageSetup paperSize="9" scale="47" fitToHeight="0" orientation="portrait" r:id="rId1"/>
  <headerFooter>
    <oddFooter>&amp;C&amp;"HG丸ｺﾞｼｯｸM-PRO,標準"&amp;23 6</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2CC6-AB7A-4BCC-8F23-4ED3541784DE}">
  <sheetPr>
    <pageSetUpPr fitToPage="1"/>
  </sheetPr>
  <dimension ref="A1:Q63"/>
  <sheetViews>
    <sheetView showGridLines="0" view="pageBreakPreview" topLeftCell="A26" zoomScale="85" zoomScaleNormal="85" zoomScaleSheetLayoutView="85" zoomScalePageLayoutView="80" workbookViewId="0">
      <selection activeCell="S30" sqref="S30"/>
    </sheetView>
  </sheetViews>
  <sheetFormatPr defaultColWidth="9" defaultRowHeight="13.5"/>
  <cols>
    <col min="1" max="1" width="9.5" style="41" customWidth="1"/>
    <col min="2" max="2" width="13.625" style="41" customWidth="1"/>
    <col min="3" max="15" width="11.625" style="41" customWidth="1"/>
    <col min="16" max="16" width="9" style="41" hidden="1" customWidth="1"/>
    <col min="17" max="17" width="2" style="41" customWidth="1"/>
    <col min="18" max="18" width="10.5" style="41" bestFit="1" customWidth="1"/>
    <col min="19" max="16384" width="9" style="41"/>
  </cols>
  <sheetData>
    <row r="1" spans="1:17" hidden="1">
      <c r="O1" s="42" t="str">
        <f>IF(I4="事業計画書（宿舎別）","ア・様式1-3",IF(I4="交付申請書（宿舎別）","ア・第1号-3様式","ア・第4号-3様式"))</f>
        <v>ア・様式1-3</v>
      </c>
    </row>
    <row r="2" spans="1:17" ht="20.25" hidden="1" customHeight="1" thickBot="1">
      <c r="A2" s="441" t="s">
        <v>0</v>
      </c>
      <c r="B2" s="441"/>
      <c r="C2" s="441"/>
      <c r="D2" s="441"/>
      <c r="E2" s="441"/>
      <c r="K2" s="442"/>
      <c r="L2" s="442"/>
      <c r="M2" s="442"/>
      <c r="N2" s="442"/>
      <c r="O2" s="442"/>
      <c r="P2" s="43"/>
      <c r="Q2" s="43"/>
    </row>
    <row r="3" spans="1:17" ht="19.5" hidden="1" customHeight="1" thickBot="1">
      <c r="A3" s="44"/>
      <c r="B3" s="44"/>
      <c r="C3" s="45"/>
      <c r="M3" s="46"/>
      <c r="N3" s="47" t="s">
        <v>1</v>
      </c>
      <c r="O3" s="48" t="s">
        <v>2</v>
      </c>
    </row>
    <row r="4" spans="1:17" ht="39.6" hidden="1" customHeight="1" thickBot="1">
      <c r="A4" s="511" t="s">
        <v>100</v>
      </c>
      <c r="B4" s="511"/>
      <c r="C4" s="511"/>
      <c r="D4" s="511"/>
      <c r="E4" s="511"/>
      <c r="F4" s="511"/>
      <c r="G4" s="511"/>
      <c r="H4" s="511"/>
      <c r="I4" s="438" t="s">
        <v>99</v>
      </c>
      <c r="J4" s="438"/>
      <c r="K4" s="438"/>
      <c r="L4" s="438"/>
      <c r="M4" s="49"/>
      <c r="N4" s="50">
        <v>1</v>
      </c>
      <c r="O4" s="98"/>
    </row>
    <row r="5" spans="1:17" ht="13.5" hidden="1" customHeight="1" thickBot="1">
      <c r="A5" s="52"/>
      <c r="B5" s="52"/>
      <c r="C5" s="52"/>
      <c r="D5" s="52"/>
      <c r="E5" s="52"/>
      <c r="F5" s="52"/>
      <c r="G5" s="52"/>
      <c r="H5" s="52"/>
      <c r="I5" s="53"/>
      <c r="J5" s="53"/>
      <c r="K5" s="53"/>
      <c r="L5" s="53"/>
      <c r="M5" s="49"/>
      <c r="N5" s="54"/>
    </row>
    <row r="6" spans="1:17" ht="35.1" hidden="1" customHeight="1" thickBot="1">
      <c r="A6" s="55"/>
      <c r="B6" s="155" t="s">
        <v>98</v>
      </c>
      <c r="C6" s="512" t="s">
        <v>97</v>
      </c>
      <c r="D6" s="513"/>
      <c r="E6" s="513"/>
      <c r="F6" s="514"/>
      <c r="G6" s="52"/>
      <c r="H6" s="410" t="s">
        <v>71</v>
      </c>
      <c r="I6" s="411"/>
      <c r="J6" s="413" t="s">
        <v>72</v>
      </c>
      <c r="K6" s="413"/>
      <c r="L6" s="413"/>
      <c r="M6" s="413"/>
      <c r="N6" s="413"/>
      <c r="O6" s="414"/>
    </row>
    <row r="7" spans="1:17" ht="35.1" hidden="1" customHeight="1" thickBot="1">
      <c r="B7" s="154"/>
      <c r="C7" s="509" t="s">
        <v>96</v>
      </c>
      <c r="D7" s="510"/>
      <c r="E7" s="153">
        <v>1.9</v>
      </c>
      <c r="F7" s="152" t="s">
        <v>95</v>
      </c>
      <c r="G7" s="52"/>
      <c r="H7" s="416" t="s">
        <v>5</v>
      </c>
      <c r="I7" s="417"/>
      <c r="J7" s="418" t="s">
        <v>73</v>
      </c>
      <c r="K7" s="419"/>
      <c r="L7" s="420"/>
      <c r="M7" s="421" t="s">
        <v>6</v>
      </c>
      <c r="N7" s="422"/>
      <c r="O7" s="423"/>
    </row>
    <row r="8" spans="1:17" ht="35.1" hidden="1" customHeight="1">
      <c r="C8" s="443"/>
      <c r="D8" s="443"/>
      <c r="E8" s="57"/>
      <c r="F8" s="58"/>
      <c r="G8" s="52"/>
      <c r="H8" s="424" t="s">
        <v>7</v>
      </c>
      <c r="I8" s="60" t="s">
        <v>8</v>
      </c>
      <c r="J8" s="426">
        <v>45413</v>
      </c>
      <c r="K8" s="427"/>
      <c r="L8" s="428"/>
      <c r="M8" s="444"/>
      <c r="N8" s="444"/>
      <c r="O8" s="445"/>
      <c r="P8" s="61">
        <f>(YEAR($J$9)-YEAR($J$8))*12+((MONTH($J$9)-MONTH($J$8))+1)</f>
        <v>11</v>
      </c>
    </row>
    <row r="9" spans="1:17" ht="35.1" hidden="1" customHeight="1" thickBot="1">
      <c r="G9" s="52"/>
      <c r="H9" s="425"/>
      <c r="I9" s="62" t="s">
        <v>10</v>
      </c>
      <c r="J9" s="434">
        <v>45747</v>
      </c>
      <c r="K9" s="435"/>
      <c r="L9" s="436"/>
      <c r="M9" s="446"/>
      <c r="N9" s="446"/>
      <c r="O9" s="447"/>
      <c r="P9" s="61">
        <f>ROUNDDOWN($B$17/P8,0)</f>
        <v>7818</v>
      </c>
    </row>
    <row r="10" spans="1:17" ht="35.1" hidden="1" customHeight="1">
      <c r="A10" s="63" t="s">
        <v>11</v>
      </c>
      <c r="B10" s="63"/>
      <c r="C10" s="64" t="s">
        <v>12</v>
      </c>
      <c r="D10" s="404">
        <f>O22</f>
        <v>781000</v>
      </c>
      <c r="E10" s="405"/>
      <c r="F10" s="65" t="s">
        <v>13</v>
      </c>
      <c r="G10" s="52"/>
      <c r="K10" s="406"/>
      <c r="L10" s="406"/>
      <c r="M10" s="406"/>
      <c r="N10" s="406"/>
      <c r="O10" s="406"/>
    </row>
    <row r="11" spans="1:17" ht="14.1" hidden="1" customHeight="1">
      <c r="B11" s="66"/>
      <c r="C11" s="67"/>
      <c r="D11" s="67"/>
      <c r="E11" s="67"/>
      <c r="F11" s="67"/>
      <c r="G11" s="52"/>
    </row>
    <row r="12" spans="1:17" ht="15" hidden="1" thickBot="1">
      <c r="A12" s="63" t="s">
        <v>14</v>
      </c>
      <c r="B12" s="63"/>
      <c r="C12" s="46"/>
      <c r="D12" s="46"/>
      <c r="E12" s="46"/>
      <c r="F12" s="46"/>
      <c r="G12" s="46"/>
      <c r="H12" s="46"/>
      <c r="I12" s="68"/>
      <c r="J12" s="68"/>
      <c r="K12" s="68"/>
      <c r="L12" s="68"/>
      <c r="M12" s="68"/>
      <c r="N12" s="68"/>
      <c r="O12" s="68"/>
    </row>
    <row r="13" spans="1:17" ht="14.25" hidden="1" thickBot="1">
      <c r="A13" s="399" t="s">
        <v>15</v>
      </c>
      <c r="B13" s="400"/>
      <c r="C13" s="69" t="s">
        <v>16</v>
      </c>
      <c r="D13" s="69" t="s">
        <v>17</v>
      </c>
      <c r="E13" s="69" t="s">
        <v>18</v>
      </c>
      <c r="F13" s="69" t="s">
        <v>19</v>
      </c>
      <c r="G13" s="70" t="s">
        <v>20</v>
      </c>
      <c r="H13" s="69" t="s">
        <v>21</v>
      </c>
      <c r="I13" s="69" t="s">
        <v>22</v>
      </c>
      <c r="J13" s="69" t="s">
        <v>23</v>
      </c>
      <c r="K13" s="69" t="s">
        <v>24</v>
      </c>
      <c r="L13" s="71" t="s">
        <v>25</v>
      </c>
      <c r="M13" s="69" t="s">
        <v>26</v>
      </c>
      <c r="N13" s="70" t="s">
        <v>27</v>
      </c>
      <c r="O13" s="47" t="s">
        <v>28</v>
      </c>
    </row>
    <row r="14" spans="1:17" ht="38.1" hidden="1" customHeight="1">
      <c r="A14" s="382" t="s">
        <v>29</v>
      </c>
      <c r="B14" s="383"/>
      <c r="C14" s="73"/>
      <c r="D14" s="73">
        <v>86000</v>
      </c>
      <c r="E14" s="73">
        <v>86000</v>
      </c>
      <c r="F14" s="73">
        <v>86000</v>
      </c>
      <c r="G14" s="73">
        <v>86000</v>
      </c>
      <c r="H14" s="73">
        <v>86000</v>
      </c>
      <c r="I14" s="73">
        <v>86000</v>
      </c>
      <c r="J14" s="73">
        <v>86000</v>
      </c>
      <c r="K14" s="73">
        <v>86000</v>
      </c>
      <c r="L14" s="73">
        <v>86000</v>
      </c>
      <c r="M14" s="73">
        <v>86000</v>
      </c>
      <c r="N14" s="73">
        <v>86000</v>
      </c>
      <c r="O14" s="74">
        <f>SUM(C14:N14)</f>
        <v>946000</v>
      </c>
    </row>
    <row r="15" spans="1:17" ht="38.1" hidden="1" customHeight="1">
      <c r="A15" s="401" t="s">
        <v>30</v>
      </c>
      <c r="B15" s="402"/>
      <c r="C15" s="76"/>
      <c r="D15" s="76">
        <v>8000</v>
      </c>
      <c r="E15" s="76">
        <v>8000</v>
      </c>
      <c r="F15" s="76">
        <v>8000</v>
      </c>
      <c r="G15" s="76">
        <v>8000</v>
      </c>
      <c r="H15" s="76">
        <v>8000</v>
      </c>
      <c r="I15" s="76">
        <v>8000</v>
      </c>
      <c r="J15" s="76">
        <v>8000</v>
      </c>
      <c r="K15" s="76">
        <v>8000</v>
      </c>
      <c r="L15" s="76">
        <v>8000</v>
      </c>
      <c r="M15" s="76">
        <v>8000</v>
      </c>
      <c r="N15" s="76">
        <v>8000</v>
      </c>
      <c r="O15" s="77">
        <f>SUM(C15:N15)</f>
        <v>88000</v>
      </c>
    </row>
    <row r="16" spans="1:17" hidden="1">
      <c r="A16" s="401" t="s">
        <v>31</v>
      </c>
      <c r="B16" s="403"/>
      <c r="C16" s="395" t="str">
        <f>IF($B$17="","",IF(AND($J$8&lt;=DATE(2024,4,30),$J$9&gt;=DATE(2024,4,1)),$P$9,""))</f>
        <v/>
      </c>
      <c r="D16" s="395">
        <f>IF($B$17="","",IF(AND($J$8&lt;=DATE(2024,5,31),$J$9&gt;=DATE(2024,5,1)),$P$9,""))</f>
        <v>7818</v>
      </c>
      <c r="E16" s="395">
        <f>IF($B$17="","",IF(AND($J$8&lt;=DATE(2024,6,30),$J$9&gt;=DATE(2024,6,1)),$P$9,""))</f>
        <v>7818</v>
      </c>
      <c r="F16" s="395">
        <f>IF($B$17="","",IF(AND($J$8&lt;=DATE(2024,7,31),$J$9&gt;=DATE(2024,7,1)),$P$9,""))</f>
        <v>7818</v>
      </c>
      <c r="G16" s="395">
        <f>IF($B$17="","",IF(AND($J$8&lt;=DATE(2024,8,31),$J$9&gt;=DATE(2024,8,1)),$P$9,""))</f>
        <v>7818</v>
      </c>
      <c r="H16" s="395">
        <f>IF($B$17="","",IF(AND($J$8&lt;=DATE(2024,9,30),$J$9&gt;=DATE(2024,9,1)),$P$9,""))</f>
        <v>7818</v>
      </c>
      <c r="I16" s="395">
        <f>IF($B$17="","",IF(AND($J$8&lt;=DATE(2024,10,31),$J$9&gt;=DATE(2024,10,1)),$P$9,""))</f>
        <v>7818</v>
      </c>
      <c r="J16" s="395">
        <f>IF($B$17="","",IF(AND($J$8&lt;=DATE(2024,11,30),$J$9&gt;=DATE(2024,11,1)),$P$9,""))</f>
        <v>7818</v>
      </c>
      <c r="K16" s="395">
        <f>IF($B$17="","",IF(AND($J$8&lt;=DATE(2024,12,31),$J$9&gt;=DATE(2024,12,1)),$P$9,""))</f>
        <v>7818</v>
      </c>
      <c r="L16" s="395">
        <f>IF($B$17="","",IF(AND($J$8&lt;=DATE(2025,1,31),$J$9&gt;=DATE(2025,1,1)),$P$9,""))</f>
        <v>7818</v>
      </c>
      <c r="M16" s="395">
        <f>IF($B$17="","",IF(AND($J$8&lt;=DATE(2025,2,28),$J$9&gt;=DATE(2025,2,1)),$P$9,""))</f>
        <v>7818</v>
      </c>
      <c r="N16" s="395">
        <f>IF($B$17="","",IF(AND($J$8&lt;=DATE(2025,3,31),$J$9&gt;=DATE(2025,3,1)),$P$9,""))</f>
        <v>7818</v>
      </c>
      <c r="O16" s="397">
        <f>B17</f>
        <v>86000</v>
      </c>
    </row>
    <row r="17" spans="1:16" ht="26.25" hidden="1" customHeight="1" thickBot="1">
      <c r="A17" s="78" t="s">
        <v>32</v>
      </c>
      <c r="B17" s="79">
        <v>86000</v>
      </c>
      <c r="C17" s="396"/>
      <c r="D17" s="396"/>
      <c r="E17" s="396"/>
      <c r="F17" s="396"/>
      <c r="G17" s="396"/>
      <c r="H17" s="396"/>
      <c r="I17" s="396"/>
      <c r="J17" s="396"/>
      <c r="K17" s="396"/>
      <c r="L17" s="396"/>
      <c r="M17" s="396"/>
      <c r="N17" s="396"/>
      <c r="O17" s="398"/>
    </row>
    <row r="18" spans="1:16" ht="40.5" hidden="1" customHeight="1" thickBot="1">
      <c r="A18" s="393" t="s">
        <v>74</v>
      </c>
      <c r="B18" s="394"/>
      <c r="C18" s="80">
        <f t="shared" ref="C18:O18" si="0">SUM(C14:C17)</f>
        <v>0</v>
      </c>
      <c r="D18" s="80">
        <f t="shared" si="0"/>
        <v>101818</v>
      </c>
      <c r="E18" s="80">
        <f t="shared" si="0"/>
        <v>101818</v>
      </c>
      <c r="F18" s="80">
        <f t="shared" si="0"/>
        <v>101818</v>
      </c>
      <c r="G18" s="81">
        <f t="shared" si="0"/>
        <v>101818</v>
      </c>
      <c r="H18" s="80">
        <f t="shared" si="0"/>
        <v>101818</v>
      </c>
      <c r="I18" s="80">
        <f t="shared" si="0"/>
        <v>101818</v>
      </c>
      <c r="J18" s="80">
        <f t="shared" si="0"/>
        <v>101818</v>
      </c>
      <c r="K18" s="80">
        <f t="shared" si="0"/>
        <v>101818</v>
      </c>
      <c r="L18" s="80">
        <f t="shared" si="0"/>
        <v>101818</v>
      </c>
      <c r="M18" s="80">
        <f t="shared" si="0"/>
        <v>101818</v>
      </c>
      <c r="N18" s="81">
        <f t="shared" si="0"/>
        <v>101818</v>
      </c>
      <c r="O18" s="82">
        <f t="shared" si="0"/>
        <v>1120000</v>
      </c>
    </row>
    <row r="19" spans="1:16" ht="32.1" hidden="1" customHeight="1">
      <c r="A19" s="382" t="s">
        <v>75</v>
      </c>
      <c r="B19" s="383"/>
      <c r="C19" s="73"/>
      <c r="D19" s="73">
        <v>20000</v>
      </c>
      <c r="E19" s="73">
        <v>20000</v>
      </c>
      <c r="F19" s="73">
        <v>20000</v>
      </c>
      <c r="G19" s="73">
        <v>20000</v>
      </c>
      <c r="H19" s="73">
        <v>20000</v>
      </c>
      <c r="I19" s="73">
        <v>20000</v>
      </c>
      <c r="J19" s="73">
        <v>20000</v>
      </c>
      <c r="K19" s="73">
        <v>20000</v>
      </c>
      <c r="L19" s="73">
        <v>20000</v>
      </c>
      <c r="M19" s="73">
        <v>20000</v>
      </c>
      <c r="N19" s="73">
        <v>20000</v>
      </c>
      <c r="O19" s="74">
        <f>SUM(C19:N19)</f>
        <v>220000</v>
      </c>
    </row>
    <row r="20" spans="1:16" ht="40.5" hidden="1" customHeight="1">
      <c r="A20" s="384" t="s">
        <v>76</v>
      </c>
      <c r="B20" s="385"/>
      <c r="C20" s="83">
        <f t="shared" ref="C20:N20" si="1">C18-C19</f>
        <v>0</v>
      </c>
      <c r="D20" s="83">
        <f t="shared" si="1"/>
        <v>81818</v>
      </c>
      <c r="E20" s="83">
        <f t="shared" si="1"/>
        <v>81818</v>
      </c>
      <c r="F20" s="83">
        <f t="shared" si="1"/>
        <v>81818</v>
      </c>
      <c r="G20" s="84">
        <f t="shared" si="1"/>
        <v>81818</v>
      </c>
      <c r="H20" s="83">
        <f t="shared" si="1"/>
        <v>81818</v>
      </c>
      <c r="I20" s="83">
        <f t="shared" si="1"/>
        <v>81818</v>
      </c>
      <c r="J20" s="83">
        <f t="shared" si="1"/>
        <v>81818</v>
      </c>
      <c r="K20" s="83">
        <f t="shared" si="1"/>
        <v>81818</v>
      </c>
      <c r="L20" s="83">
        <f t="shared" si="1"/>
        <v>81818</v>
      </c>
      <c r="M20" s="83">
        <f t="shared" si="1"/>
        <v>81818</v>
      </c>
      <c r="N20" s="84">
        <f t="shared" si="1"/>
        <v>81818</v>
      </c>
      <c r="O20" s="85" t="s">
        <v>33</v>
      </c>
    </row>
    <row r="21" spans="1:16" ht="40.5" hidden="1" customHeight="1" thickBot="1">
      <c r="A21" s="386" t="s">
        <v>77</v>
      </c>
      <c r="B21" s="387"/>
      <c r="C21" s="86">
        <f t="shared" ref="C21:N21" si="2">IF(C20&lt;82000,C20,82000)</f>
        <v>0</v>
      </c>
      <c r="D21" s="86">
        <f t="shared" si="2"/>
        <v>81818</v>
      </c>
      <c r="E21" s="86">
        <f t="shared" si="2"/>
        <v>81818</v>
      </c>
      <c r="F21" s="86">
        <f t="shared" si="2"/>
        <v>81818</v>
      </c>
      <c r="G21" s="87">
        <f t="shared" si="2"/>
        <v>81818</v>
      </c>
      <c r="H21" s="86">
        <f t="shared" si="2"/>
        <v>81818</v>
      </c>
      <c r="I21" s="86">
        <f t="shared" si="2"/>
        <v>81818</v>
      </c>
      <c r="J21" s="86">
        <f t="shared" si="2"/>
        <v>81818</v>
      </c>
      <c r="K21" s="86">
        <f t="shared" si="2"/>
        <v>81818</v>
      </c>
      <c r="L21" s="86">
        <f t="shared" si="2"/>
        <v>81818</v>
      </c>
      <c r="M21" s="86">
        <f t="shared" si="2"/>
        <v>81818</v>
      </c>
      <c r="N21" s="88">
        <f t="shared" si="2"/>
        <v>81818</v>
      </c>
      <c r="O21" s="89" t="s">
        <v>33</v>
      </c>
    </row>
    <row r="22" spans="1:16" ht="40.5" hidden="1" customHeight="1" thickTop="1" thickBot="1">
      <c r="A22" s="388" t="s">
        <v>94</v>
      </c>
      <c r="B22" s="389"/>
      <c r="C22" s="90">
        <f t="shared" ref="C22:N22" si="3">ROUNDDOWN(C21*7/8,-3)</f>
        <v>0</v>
      </c>
      <c r="D22" s="90">
        <f t="shared" si="3"/>
        <v>71000</v>
      </c>
      <c r="E22" s="90">
        <f t="shared" si="3"/>
        <v>71000</v>
      </c>
      <c r="F22" s="90">
        <f t="shared" si="3"/>
        <v>71000</v>
      </c>
      <c r="G22" s="151">
        <f t="shared" si="3"/>
        <v>71000</v>
      </c>
      <c r="H22" s="90">
        <f t="shared" si="3"/>
        <v>71000</v>
      </c>
      <c r="I22" s="90">
        <f t="shared" si="3"/>
        <v>71000</v>
      </c>
      <c r="J22" s="90">
        <f t="shared" si="3"/>
        <v>71000</v>
      </c>
      <c r="K22" s="90">
        <f t="shared" si="3"/>
        <v>71000</v>
      </c>
      <c r="L22" s="90">
        <f t="shared" si="3"/>
        <v>71000</v>
      </c>
      <c r="M22" s="90">
        <f t="shared" si="3"/>
        <v>71000</v>
      </c>
      <c r="N22" s="151">
        <f t="shared" si="3"/>
        <v>71000</v>
      </c>
      <c r="O22" s="91">
        <f>SUM(C22:N22)</f>
        <v>781000</v>
      </c>
    </row>
    <row r="23" spans="1:16" ht="42.95" hidden="1" customHeight="1" thickBot="1">
      <c r="A23" s="92" t="s">
        <v>35</v>
      </c>
      <c r="B23" s="390"/>
      <c r="C23" s="391"/>
      <c r="D23" s="391"/>
      <c r="E23" s="391"/>
      <c r="F23" s="391"/>
      <c r="G23" s="391"/>
      <c r="H23" s="391"/>
      <c r="I23" s="391"/>
      <c r="J23" s="391"/>
      <c r="K23" s="391"/>
      <c r="L23" s="391"/>
      <c r="M23" s="391"/>
      <c r="N23" s="391"/>
      <c r="O23" s="392"/>
    </row>
    <row r="24" spans="1:16" ht="23.25" hidden="1" customHeight="1">
      <c r="A24" s="41" t="s">
        <v>36</v>
      </c>
      <c r="B24" s="93"/>
      <c r="O24" s="42"/>
    </row>
    <row r="25" spans="1:16" ht="20.100000000000001" hidden="1" customHeight="1">
      <c r="O25" s="150" t="s">
        <v>93</v>
      </c>
    </row>
    <row r="26" spans="1:16" ht="20.100000000000001" customHeight="1">
      <c r="O26" s="150"/>
    </row>
    <row r="27" spans="1:16" ht="20.100000000000001" customHeight="1">
      <c r="O27" s="150"/>
    </row>
    <row r="28" spans="1:16" ht="20.100000000000001" customHeight="1">
      <c r="O28" s="150"/>
    </row>
    <row r="29" spans="1:16" ht="20.100000000000001" customHeight="1">
      <c r="O29" s="150"/>
    </row>
    <row r="30" spans="1:16" customFormat="1" ht="18.75">
      <c r="A30" s="97"/>
      <c r="B30" s="97"/>
      <c r="C30" s="97"/>
      <c r="D30" s="97"/>
      <c r="E30" s="97"/>
      <c r="F30" s="97"/>
      <c r="G30" s="97"/>
      <c r="J30" s="147"/>
      <c r="K30" s="147"/>
      <c r="O30" s="149" t="s">
        <v>92</v>
      </c>
    </row>
    <row r="31" spans="1:16" customFormat="1" ht="18.75">
      <c r="A31" s="506" t="s">
        <v>39</v>
      </c>
      <c r="B31" s="506"/>
      <c r="C31" s="506"/>
      <c r="D31" s="506"/>
      <c r="E31" s="506"/>
      <c r="F31" s="506"/>
      <c r="G31" s="506"/>
      <c r="H31" s="506"/>
      <c r="I31" s="506"/>
      <c r="J31" s="506"/>
      <c r="K31" s="506"/>
      <c r="L31" s="506"/>
      <c r="M31" s="506"/>
      <c r="N31" s="506"/>
      <c r="O31" s="506"/>
    </row>
    <row r="32" spans="1:16" customFormat="1" ht="25.5" customHeight="1">
      <c r="A32" s="148"/>
      <c r="B32" s="97"/>
      <c r="C32" s="97"/>
      <c r="D32" s="97"/>
      <c r="E32" s="97"/>
      <c r="F32" s="97"/>
      <c r="G32" s="97"/>
      <c r="H32" s="147"/>
      <c r="I32" s="147"/>
      <c r="J32" s="507" t="s">
        <v>91</v>
      </c>
      <c r="K32" s="507"/>
      <c r="L32" s="508" t="str">
        <f>$C$6</f>
        <v>障害者支援施設とうきょう園</v>
      </c>
      <c r="M32" s="508"/>
      <c r="N32" s="508"/>
      <c r="O32" s="508"/>
      <c r="P32" s="146"/>
    </row>
    <row r="33" spans="1:15" customFormat="1" ht="14.25" customHeight="1">
      <c r="B33" s="97"/>
      <c r="C33" s="97"/>
      <c r="D33" s="97"/>
      <c r="E33" s="145"/>
      <c r="F33" s="145"/>
      <c r="G33" s="144"/>
      <c r="H33" s="144"/>
      <c r="I33" s="144"/>
      <c r="J33" s="144"/>
      <c r="K33" s="144"/>
    </row>
    <row r="34" spans="1:15" customFormat="1" ht="18.75" customHeight="1">
      <c r="A34" s="497" t="s">
        <v>90</v>
      </c>
      <c r="B34" s="497"/>
      <c r="C34" s="497"/>
      <c r="D34" s="497"/>
      <c r="E34" s="497"/>
      <c r="F34" s="497"/>
      <c r="G34" s="497"/>
      <c r="H34" s="497"/>
      <c r="I34" s="497"/>
      <c r="J34" s="497"/>
      <c r="K34" s="497"/>
      <c r="L34" s="497"/>
      <c r="M34" s="497"/>
      <c r="N34" s="497"/>
      <c r="O34" s="497"/>
    </row>
    <row r="35" spans="1:15" customFormat="1" ht="12" customHeight="1" thickBot="1">
      <c r="A35" s="143"/>
      <c r="B35" s="143"/>
      <c r="C35" s="143"/>
      <c r="D35" s="143"/>
      <c r="E35" s="143"/>
      <c r="F35" s="143"/>
      <c r="G35" s="143"/>
      <c r="H35" s="143"/>
      <c r="I35" s="143"/>
      <c r="J35" s="143"/>
      <c r="K35" s="143"/>
    </row>
    <row r="36" spans="1:15" customFormat="1" ht="27" customHeight="1" thickBot="1">
      <c r="A36" s="498" t="s">
        <v>41</v>
      </c>
      <c r="B36" s="499"/>
      <c r="C36" s="502" t="s">
        <v>42</v>
      </c>
      <c r="D36" s="502"/>
      <c r="E36" s="503" t="s">
        <v>89</v>
      </c>
      <c r="F36" s="503"/>
      <c r="G36" s="503"/>
      <c r="H36" s="503"/>
      <c r="I36" s="97"/>
      <c r="J36" s="41"/>
      <c r="K36" s="41"/>
      <c r="N36" s="142" t="s">
        <v>1</v>
      </c>
      <c r="O36" s="141" t="s">
        <v>2</v>
      </c>
    </row>
    <row r="37" spans="1:15" customFormat="1" ht="27" customHeight="1" thickBot="1">
      <c r="A37" s="500"/>
      <c r="B37" s="501"/>
      <c r="C37" s="504" t="s">
        <v>43</v>
      </c>
      <c r="D37" s="504"/>
      <c r="E37" s="505" t="s">
        <v>88</v>
      </c>
      <c r="F37" s="503"/>
      <c r="G37" s="503"/>
      <c r="H37" s="503"/>
      <c r="I37" s="97"/>
      <c r="J37" s="41"/>
      <c r="K37" s="41"/>
      <c r="N37" s="140">
        <f>N4</f>
        <v>1</v>
      </c>
      <c r="O37" s="139">
        <f>O4</f>
        <v>0</v>
      </c>
    </row>
    <row r="38" spans="1:15" customFormat="1" ht="14.25" customHeight="1">
      <c r="A38" s="138"/>
      <c r="B38" s="138"/>
      <c r="C38" s="97"/>
      <c r="D38" s="97"/>
      <c r="E38" s="97"/>
      <c r="F38" s="97"/>
      <c r="G38" s="97"/>
      <c r="H38" s="97"/>
      <c r="I38" s="97"/>
      <c r="J38" s="137"/>
      <c r="K38" s="136"/>
    </row>
    <row r="39" spans="1:15" customFormat="1" ht="19.5" thickBot="1">
      <c r="A39" s="123" t="s">
        <v>44</v>
      </c>
      <c r="B39" s="97"/>
      <c r="C39" s="97"/>
      <c r="D39" s="97"/>
      <c r="E39" s="135"/>
      <c r="F39" s="135"/>
      <c r="G39" s="135"/>
      <c r="H39" s="134"/>
      <c r="I39" s="134"/>
      <c r="J39" s="134"/>
      <c r="K39" s="134"/>
      <c r="L39" s="134"/>
      <c r="M39" s="134"/>
      <c r="O39" s="133" t="str">
        <f>J6</f>
        <v>東京都中野区東中野○-◇-△ いろはレジデンス102号室</v>
      </c>
    </row>
    <row r="40" spans="1:15" customFormat="1" ht="36.75" thickBot="1">
      <c r="A40" s="132" t="s">
        <v>45</v>
      </c>
      <c r="B40" s="476" t="s">
        <v>15</v>
      </c>
      <c r="C40" s="477"/>
      <c r="D40" s="478" t="s">
        <v>46</v>
      </c>
      <c r="E40" s="479"/>
      <c r="F40" s="131" t="s">
        <v>47</v>
      </c>
      <c r="G40" s="130" t="s">
        <v>48</v>
      </c>
      <c r="H40" s="476" t="s">
        <v>49</v>
      </c>
      <c r="I40" s="480"/>
      <c r="J40" s="480"/>
      <c r="K40" s="480"/>
      <c r="L40" s="480"/>
      <c r="M40" s="480"/>
      <c r="N40" s="480"/>
      <c r="O40" s="481"/>
    </row>
    <row r="41" spans="1:15" customFormat="1" ht="33.75" customHeight="1" thickTop="1" thickBot="1">
      <c r="A41" s="129">
        <v>45767</v>
      </c>
      <c r="B41" s="482" t="s">
        <v>50</v>
      </c>
      <c r="C41" s="483"/>
      <c r="D41" s="484">
        <f>B17</f>
        <v>86000</v>
      </c>
      <c r="E41" s="485"/>
      <c r="F41" s="128">
        <f>G41-D41</f>
        <v>190000</v>
      </c>
      <c r="G41" s="127">
        <v>276000</v>
      </c>
      <c r="H41" s="486" t="s">
        <v>87</v>
      </c>
      <c r="I41" s="487"/>
      <c r="J41" s="487"/>
      <c r="K41" s="487"/>
      <c r="L41" s="487"/>
      <c r="M41" s="487"/>
      <c r="N41" s="487"/>
      <c r="O41" s="488"/>
    </row>
    <row r="42" spans="1:15" customFormat="1" ht="9.75" customHeight="1">
      <c r="A42" s="126"/>
      <c r="B42" s="125"/>
      <c r="C42" s="125"/>
      <c r="D42" s="124"/>
      <c r="E42" s="124"/>
      <c r="F42" s="489"/>
      <c r="G42" s="489"/>
      <c r="H42" s="490"/>
      <c r="I42" s="490"/>
      <c r="J42" s="490"/>
      <c r="K42" s="490"/>
    </row>
    <row r="43" spans="1:15" customFormat="1" ht="19.5" thickBot="1">
      <c r="A43" s="123" t="s">
        <v>51</v>
      </c>
      <c r="B43" s="97"/>
      <c r="C43" s="97"/>
      <c r="D43" s="97"/>
      <c r="E43" s="97"/>
      <c r="F43" s="97"/>
      <c r="G43" s="97"/>
      <c r="H43" s="97"/>
      <c r="I43" s="97"/>
      <c r="J43" s="97"/>
      <c r="K43" s="97"/>
    </row>
    <row r="44" spans="1:15" customFormat="1" ht="18.75" customHeight="1">
      <c r="A44" s="463" t="s">
        <v>45</v>
      </c>
      <c r="B44" s="465" t="s">
        <v>52</v>
      </c>
      <c r="C44" s="467" t="s">
        <v>53</v>
      </c>
      <c r="D44" s="468"/>
      <c r="E44" s="469" t="s">
        <v>54</v>
      </c>
      <c r="F44" s="471" t="s">
        <v>47</v>
      </c>
      <c r="G44" s="465" t="s">
        <v>48</v>
      </c>
      <c r="H44" s="491" t="s">
        <v>49</v>
      </c>
      <c r="I44" s="492"/>
      <c r="J44" s="492"/>
      <c r="K44" s="492"/>
      <c r="L44" s="492"/>
      <c r="M44" s="492"/>
      <c r="N44" s="492"/>
      <c r="O44" s="493"/>
    </row>
    <row r="45" spans="1:15" customFormat="1" ht="24.75" thickBot="1">
      <c r="A45" s="464"/>
      <c r="B45" s="466"/>
      <c r="C45" s="122" t="s">
        <v>55</v>
      </c>
      <c r="D45" s="122" t="s">
        <v>56</v>
      </c>
      <c r="E45" s="470"/>
      <c r="F45" s="472"/>
      <c r="G45" s="466"/>
      <c r="H45" s="494"/>
      <c r="I45" s="495"/>
      <c r="J45" s="495"/>
      <c r="K45" s="495"/>
      <c r="L45" s="495"/>
      <c r="M45" s="495"/>
      <c r="N45" s="495"/>
      <c r="O45" s="496"/>
    </row>
    <row r="46" spans="1:15" customFormat="1" ht="27" customHeight="1" thickTop="1">
      <c r="A46" s="121"/>
      <c r="B46" s="115">
        <v>4</v>
      </c>
      <c r="C46" s="120">
        <f>C14</f>
        <v>0</v>
      </c>
      <c r="D46" s="120">
        <f>C15</f>
        <v>0</v>
      </c>
      <c r="E46" s="113">
        <f t="shared" ref="E46:E57" si="4">SUM(C46:D46)</f>
        <v>0</v>
      </c>
      <c r="F46" s="112">
        <f t="shared" ref="F46:F57" si="5">G46-E46</f>
        <v>0</v>
      </c>
      <c r="G46" s="111"/>
      <c r="H46" s="473"/>
      <c r="I46" s="474"/>
      <c r="J46" s="474"/>
      <c r="K46" s="474"/>
      <c r="L46" s="474"/>
      <c r="M46" s="474"/>
      <c r="N46" s="474"/>
      <c r="O46" s="475"/>
    </row>
    <row r="47" spans="1:15" customFormat="1" ht="27" customHeight="1">
      <c r="A47" s="119">
        <v>45767</v>
      </c>
      <c r="B47" s="115">
        <v>5</v>
      </c>
      <c r="C47" s="120">
        <f>D14</f>
        <v>86000</v>
      </c>
      <c r="D47" s="120">
        <f>D15</f>
        <v>8000</v>
      </c>
      <c r="E47" s="113">
        <f t="shared" si="4"/>
        <v>94000</v>
      </c>
      <c r="F47" s="112">
        <f t="shared" si="5"/>
        <v>182000</v>
      </c>
      <c r="G47" s="117">
        <v>276000</v>
      </c>
      <c r="H47" s="458" t="s">
        <v>87</v>
      </c>
      <c r="I47" s="459"/>
      <c r="J47" s="459"/>
      <c r="K47" s="459"/>
      <c r="L47" s="459"/>
      <c r="M47" s="459"/>
      <c r="N47" s="459"/>
      <c r="O47" s="460"/>
    </row>
    <row r="48" spans="1:15" customFormat="1" ht="27" customHeight="1">
      <c r="A48" s="119">
        <v>45797</v>
      </c>
      <c r="B48" s="115">
        <v>6</v>
      </c>
      <c r="C48" s="120">
        <f>E14</f>
        <v>86000</v>
      </c>
      <c r="D48" s="120">
        <f>E15</f>
        <v>8000</v>
      </c>
      <c r="E48" s="113">
        <f t="shared" si="4"/>
        <v>94000</v>
      </c>
      <c r="F48" s="112">
        <f t="shared" si="5"/>
        <v>330</v>
      </c>
      <c r="G48" s="117">
        <v>94330</v>
      </c>
      <c r="H48" s="458" t="s">
        <v>86</v>
      </c>
      <c r="I48" s="459"/>
      <c r="J48" s="459"/>
      <c r="K48" s="459"/>
      <c r="L48" s="459"/>
      <c r="M48" s="459"/>
      <c r="N48" s="459"/>
      <c r="O48" s="460"/>
    </row>
    <row r="49" spans="1:15" customFormat="1" ht="27" customHeight="1">
      <c r="A49" s="119">
        <v>45828</v>
      </c>
      <c r="B49" s="115">
        <v>7</v>
      </c>
      <c r="C49" s="120">
        <f>F14</f>
        <v>86000</v>
      </c>
      <c r="D49" s="120">
        <f>F15</f>
        <v>8000</v>
      </c>
      <c r="E49" s="113">
        <f t="shared" si="4"/>
        <v>94000</v>
      </c>
      <c r="F49" s="112">
        <f t="shared" si="5"/>
        <v>330</v>
      </c>
      <c r="G49" s="117">
        <v>94330</v>
      </c>
      <c r="H49" s="458" t="s">
        <v>86</v>
      </c>
      <c r="I49" s="459"/>
      <c r="J49" s="459"/>
      <c r="K49" s="459"/>
      <c r="L49" s="459"/>
      <c r="M49" s="459"/>
      <c r="N49" s="459"/>
      <c r="O49" s="460"/>
    </row>
    <row r="50" spans="1:15" customFormat="1" ht="27" customHeight="1">
      <c r="A50" s="119">
        <v>45858</v>
      </c>
      <c r="B50" s="115">
        <v>8</v>
      </c>
      <c r="C50" s="120">
        <f>G14</f>
        <v>86000</v>
      </c>
      <c r="D50" s="120">
        <f>G15</f>
        <v>8000</v>
      </c>
      <c r="E50" s="113">
        <f t="shared" si="4"/>
        <v>94000</v>
      </c>
      <c r="F50" s="112">
        <f t="shared" si="5"/>
        <v>660</v>
      </c>
      <c r="G50" s="117">
        <v>94660</v>
      </c>
      <c r="H50" s="461" t="s">
        <v>85</v>
      </c>
      <c r="I50" s="459"/>
      <c r="J50" s="459"/>
      <c r="K50" s="459"/>
      <c r="L50" s="459"/>
      <c r="M50" s="459"/>
      <c r="N50" s="459"/>
      <c r="O50" s="460"/>
    </row>
    <row r="51" spans="1:15" customFormat="1" ht="27" customHeight="1">
      <c r="A51" s="119">
        <v>45889</v>
      </c>
      <c r="B51" s="115">
        <v>9</v>
      </c>
      <c r="C51" s="114">
        <f>H14</f>
        <v>86000</v>
      </c>
      <c r="D51" s="114">
        <f>H15</f>
        <v>8000</v>
      </c>
      <c r="E51" s="113">
        <f t="shared" si="4"/>
        <v>94000</v>
      </c>
      <c r="F51" s="112">
        <f t="shared" si="5"/>
        <v>660</v>
      </c>
      <c r="G51" s="117">
        <v>94660</v>
      </c>
      <c r="H51" s="449" t="s">
        <v>84</v>
      </c>
      <c r="I51" s="450"/>
      <c r="J51" s="450"/>
      <c r="K51" s="450"/>
      <c r="L51" s="450"/>
      <c r="M51" s="450"/>
      <c r="N51" s="450"/>
      <c r="O51" s="451"/>
    </row>
    <row r="52" spans="1:15" customFormat="1" ht="27" customHeight="1">
      <c r="A52" s="119">
        <v>45920</v>
      </c>
      <c r="B52" s="115">
        <v>10</v>
      </c>
      <c r="C52" s="114">
        <f>I14</f>
        <v>86000</v>
      </c>
      <c r="D52" s="114">
        <f>I15</f>
        <v>8000</v>
      </c>
      <c r="E52" s="113">
        <f t="shared" si="4"/>
        <v>94000</v>
      </c>
      <c r="F52" s="112">
        <f t="shared" si="5"/>
        <v>660</v>
      </c>
      <c r="G52" s="117">
        <v>94660</v>
      </c>
      <c r="H52" s="449" t="s">
        <v>84</v>
      </c>
      <c r="I52" s="450"/>
      <c r="J52" s="450"/>
      <c r="K52" s="450"/>
      <c r="L52" s="450"/>
      <c r="M52" s="450"/>
      <c r="N52" s="450"/>
      <c r="O52" s="451"/>
    </row>
    <row r="53" spans="1:15" customFormat="1" ht="27" customHeight="1">
      <c r="A53" s="118">
        <v>45951</v>
      </c>
      <c r="B53" s="115">
        <v>11</v>
      </c>
      <c r="C53" s="114">
        <f>J14</f>
        <v>86000</v>
      </c>
      <c r="D53" s="114">
        <f>J15</f>
        <v>8000</v>
      </c>
      <c r="E53" s="113">
        <f t="shared" si="4"/>
        <v>94000</v>
      </c>
      <c r="F53" s="112">
        <f t="shared" si="5"/>
        <v>660</v>
      </c>
      <c r="G53" s="117">
        <v>94660</v>
      </c>
      <c r="H53" s="449" t="s">
        <v>84</v>
      </c>
      <c r="I53" s="450"/>
      <c r="J53" s="450"/>
      <c r="K53" s="450"/>
      <c r="L53" s="450"/>
      <c r="M53" s="450"/>
      <c r="N53" s="450"/>
      <c r="O53" s="451"/>
    </row>
    <row r="54" spans="1:15" customFormat="1" ht="27" customHeight="1">
      <c r="A54" s="116"/>
      <c r="B54" s="115">
        <v>12</v>
      </c>
      <c r="C54" s="114">
        <f>K14</f>
        <v>86000</v>
      </c>
      <c r="D54" s="114">
        <f>K15</f>
        <v>8000</v>
      </c>
      <c r="E54" s="113">
        <f t="shared" si="4"/>
        <v>94000</v>
      </c>
      <c r="F54" s="112">
        <f t="shared" si="5"/>
        <v>-94000</v>
      </c>
      <c r="G54" s="111"/>
      <c r="H54" s="452"/>
      <c r="I54" s="453"/>
      <c r="J54" s="453"/>
      <c r="K54" s="453"/>
      <c r="L54" s="453"/>
      <c r="M54" s="453"/>
      <c r="N54" s="453"/>
      <c r="O54" s="454"/>
    </row>
    <row r="55" spans="1:15" customFormat="1" ht="27" customHeight="1">
      <c r="A55" s="116"/>
      <c r="B55" s="115">
        <v>1</v>
      </c>
      <c r="C55" s="114">
        <f>L14</f>
        <v>86000</v>
      </c>
      <c r="D55" s="114">
        <f>L15</f>
        <v>8000</v>
      </c>
      <c r="E55" s="113">
        <f t="shared" si="4"/>
        <v>94000</v>
      </c>
      <c r="F55" s="112">
        <f t="shared" si="5"/>
        <v>-94000</v>
      </c>
      <c r="G55" s="111"/>
      <c r="H55" s="452"/>
      <c r="I55" s="453"/>
      <c r="J55" s="453"/>
      <c r="K55" s="453"/>
      <c r="L55" s="453"/>
      <c r="M55" s="453"/>
      <c r="N55" s="453"/>
      <c r="O55" s="454"/>
    </row>
    <row r="56" spans="1:15" customFormat="1" ht="27" customHeight="1">
      <c r="A56" s="116"/>
      <c r="B56" s="115">
        <v>2</v>
      </c>
      <c r="C56" s="114">
        <f>M14</f>
        <v>86000</v>
      </c>
      <c r="D56" s="114">
        <f>M15</f>
        <v>8000</v>
      </c>
      <c r="E56" s="113">
        <f t="shared" si="4"/>
        <v>94000</v>
      </c>
      <c r="F56" s="112">
        <f t="shared" si="5"/>
        <v>-94000</v>
      </c>
      <c r="G56" s="111"/>
      <c r="H56" s="452"/>
      <c r="I56" s="453"/>
      <c r="J56" s="453"/>
      <c r="K56" s="453"/>
      <c r="L56" s="453"/>
      <c r="M56" s="453"/>
      <c r="N56" s="453"/>
      <c r="O56" s="454"/>
    </row>
    <row r="57" spans="1:15" customFormat="1" ht="27" customHeight="1" thickBot="1">
      <c r="A57" s="110"/>
      <c r="B57" s="109">
        <v>3</v>
      </c>
      <c r="C57" s="108">
        <f>N14</f>
        <v>86000</v>
      </c>
      <c r="D57" s="108">
        <f>N15</f>
        <v>8000</v>
      </c>
      <c r="E57" s="107">
        <f t="shared" si="4"/>
        <v>94000</v>
      </c>
      <c r="F57" s="106">
        <f t="shared" si="5"/>
        <v>-94000</v>
      </c>
      <c r="G57" s="105"/>
      <c r="H57" s="455"/>
      <c r="I57" s="456"/>
      <c r="J57" s="456"/>
      <c r="K57" s="456"/>
      <c r="L57" s="456"/>
      <c r="M57" s="456"/>
      <c r="N57" s="456"/>
      <c r="O57" s="457"/>
    </row>
    <row r="58" spans="1:15" customFormat="1" ht="20.25" customHeight="1">
      <c r="A58" s="104" t="s">
        <v>57</v>
      </c>
      <c r="C58" s="97"/>
      <c r="D58" s="97"/>
      <c r="E58" s="97"/>
      <c r="F58" s="97"/>
      <c r="G58" s="97"/>
      <c r="H58" s="97"/>
      <c r="I58" s="97"/>
      <c r="J58" s="97"/>
      <c r="K58" s="97"/>
    </row>
    <row r="59" spans="1:15" customFormat="1" ht="30.75" customHeight="1">
      <c r="A59" s="462" t="s">
        <v>58</v>
      </c>
      <c r="B59" s="462"/>
      <c r="C59" s="448" t="s">
        <v>83</v>
      </c>
      <c r="D59" s="448"/>
      <c r="E59" s="448"/>
      <c r="F59" s="448"/>
      <c r="G59" s="448"/>
      <c r="H59" s="448"/>
      <c r="I59" s="448"/>
      <c r="J59" s="448"/>
      <c r="K59" s="448"/>
      <c r="L59" s="103"/>
    </row>
    <row r="60" spans="1:15" customFormat="1" ht="30" customHeight="1">
      <c r="A60" s="102"/>
      <c r="B60" s="99" t="s">
        <v>59</v>
      </c>
      <c r="C60" s="448" t="s">
        <v>82</v>
      </c>
      <c r="D60" s="448"/>
      <c r="E60" s="448"/>
      <c r="F60" s="448"/>
      <c r="G60" s="448"/>
      <c r="H60" s="448"/>
      <c r="I60" s="448"/>
      <c r="J60" s="448"/>
      <c r="K60" s="448"/>
      <c r="L60" s="101"/>
      <c r="N60" s="61"/>
      <c r="O60" s="100" t="s">
        <v>37</v>
      </c>
    </row>
    <row r="61" spans="1:15" ht="20.25" customHeight="1"/>
    <row r="62" spans="1:15" customFormat="1" ht="18.75">
      <c r="B62" s="99"/>
    </row>
    <row r="63" spans="1:15" customFormat="1" ht="18.75">
      <c r="A63" s="97"/>
      <c r="K63" s="41"/>
    </row>
  </sheetData>
  <mergeCells count="79">
    <mergeCell ref="A2:E2"/>
    <mergeCell ref="K2:O2"/>
    <mergeCell ref="A4:H4"/>
    <mergeCell ref="I4:L4"/>
    <mergeCell ref="C6:F6"/>
    <mergeCell ref="H6:I6"/>
    <mergeCell ref="J6:O6"/>
    <mergeCell ref="C7:D7"/>
    <mergeCell ref="H7:I7"/>
    <mergeCell ref="J7:L7"/>
    <mergeCell ref="M7:O7"/>
    <mergeCell ref="C8:D8"/>
    <mergeCell ref="H8:H9"/>
    <mergeCell ref="J8:L8"/>
    <mergeCell ref="M8:O9"/>
    <mergeCell ref="J9:L9"/>
    <mergeCell ref="A20:B20"/>
    <mergeCell ref="G16:G17"/>
    <mergeCell ref="H16:H17"/>
    <mergeCell ref="I16:I17"/>
    <mergeCell ref="J16:J17"/>
    <mergeCell ref="D10:E10"/>
    <mergeCell ref="K10:O10"/>
    <mergeCell ref="A13:B13"/>
    <mergeCell ref="A14:B14"/>
    <mergeCell ref="A15:B15"/>
    <mergeCell ref="N16:N17"/>
    <mergeCell ref="O16:O17"/>
    <mergeCell ref="A18:B18"/>
    <mergeCell ref="A19:B19"/>
    <mergeCell ref="K16:K17"/>
    <mergeCell ref="L16:L17"/>
    <mergeCell ref="A16:B16"/>
    <mergeCell ref="C16:C17"/>
    <mergeCell ref="D16:D17"/>
    <mergeCell ref="E16:E17"/>
    <mergeCell ref="F16:F17"/>
    <mergeCell ref="M16:M17"/>
    <mergeCell ref="A21:B21"/>
    <mergeCell ref="A22:B22"/>
    <mergeCell ref="B23:O23"/>
    <mergeCell ref="A31:O31"/>
    <mergeCell ref="J32:K32"/>
    <mergeCell ref="L32:O32"/>
    <mergeCell ref="A34:O34"/>
    <mergeCell ref="A36:B37"/>
    <mergeCell ref="C36:D36"/>
    <mergeCell ref="E36:H36"/>
    <mergeCell ref="C37:D37"/>
    <mergeCell ref="E37:H37"/>
    <mergeCell ref="H46:O46"/>
    <mergeCell ref="B40:C40"/>
    <mergeCell ref="D40:E40"/>
    <mergeCell ref="H40:O40"/>
    <mergeCell ref="B41:C41"/>
    <mergeCell ref="D41:E41"/>
    <mergeCell ref="H41:O41"/>
    <mergeCell ref="F42:K42"/>
    <mergeCell ref="G44:G45"/>
    <mergeCell ref="H44:O45"/>
    <mergeCell ref="A44:A45"/>
    <mergeCell ref="B44:B45"/>
    <mergeCell ref="C44:D44"/>
    <mergeCell ref="E44:E45"/>
    <mergeCell ref="F44:F45"/>
    <mergeCell ref="H47:O47"/>
    <mergeCell ref="H48:O48"/>
    <mergeCell ref="H49:O49"/>
    <mergeCell ref="H50:O50"/>
    <mergeCell ref="A59:B59"/>
    <mergeCell ref="C59:K59"/>
    <mergeCell ref="H51:O51"/>
    <mergeCell ref="C60:K60"/>
    <mergeCell ref="H52:O52"/>
    <mergeCell ref="H53:O53"/>
    <mergeCell ref="H54:O54"/>
    <mergeCell ref="H55:O55"/>
    <mergeCell ref="H56:O56"/>
    <mergeCell ref="H57:O57"/>
  </mergeCells>
  <phoneticPr fontId="2"/>
  <dataValidations count="10">
    <dataValidation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8:L8" xr:uid="{E9B0B704-A3CB-4584-B215-0E2FFA48A3D3}"/>
    <dataValidation errorStyle="warning" allowBlank="1" showErrorMessage="1" errorTitle="年月日誤り" error="令和3年度内の日付を入力してください。" promptTitle="西暦で入力してください。" prompt="例：○○○○/○/○_x000a_年月日の区切りには / （スラッシュ）を使用してください。" sqref="J9:L9" xr:uid="{A10F714C-9A67-49EB-9A54-B2BC509DC292}"/>
    <dataValidation allowBlank="1" showErrorMessage="1" sqref="N4" xr:uid="{C288DBAF-857C-4BCC-BC6F-500186569869}"/>
    <dataValidation type="custom" showInputMessage="1" showErrorMessage="1" errorTitle="このセルは入力できません" error="このセルは自動計算されるため、入力できません。" sqref="F46:F57" xr:uid="{4379E463-0268-4990-9D63-A98EB7FA27CD}">
      <formula1>G46-E46</formula1>
    </dataValidation>
    <dataValidation allowBlank="1" showInputMessage="1" showErrorMessage="1" prompt="建物名 部屋番号まで入力してください。" sqref="J6:O6" xr:uid="{8319FF7A-84C4-4C0B-B2F6-281D81628232}"/>
    <dataValidation allowBlank="1" showInputMessage="1" showErrorMessage="1" prompt="1から20の数字を入力してください。" sqref="N37" xr:uid="{AE6687E5-5DE5-4793-BD31-862C4EBDE353}"/>
    <dataValidation type="list" allowBlank="1" showInputMessage="1" showErrorMessage="1" sqref="I4" xr:uid="{94694524-2B67-434A-A2FE-2D39CBB1E48B}">
      <formula1>"事業計画書（宿舎別）,交付申請書（宿舎別）,実績報告書（宿舎別）"</formula1>
    </dataValidation>
    <dataValidation allowBlank="1" showInputMessage="1" showErrorMessage="1" promptTitle="直接入力不可" prompt="クリーム色の網掛け部分は直接入力しないでください。" sqref="D10:E10" xr:uid="{3A1BAA5A-6A66-4D05-A25A-B2587B99E3ED}"/>
    <dataValidation type="custom" allowBlank="1" showInputMessage="1" showErrorMessage="1" sqref="F41" xr:uid="{595D31E9-60F3-42A0-999E-3CE42E79F06E}">
      <formula1>G41-D41</formula1>
    </dataValidation>
    <dataValidation type="date" errorStyle="warning" allowBlank="1" showInputMessage="1" showErrorMessage="1" errorTitle="年月日再確認" error="本年度経費支払日以外の年月日が入っていませんか？_x000a_（例）2020/1/31_x000a_※礼金に関しては、その限りではありません。" sqref="A42" xr:uid="{BA236E2A-0728-41E5-AF4B-32F68358EE9A}">
      <formula1>44621</formula1>
      <formula2>45016</formula2>
    </dataValidation>
  </dataValidations>
  <pageMargins left="0.62992125984251968" right="0.62992125984251968" top="0.59055118110236227" bottom="0.31496062992125984" header="0.31496062992125984" footer="0.19685039370078741"/>
  <pageSetup paperSize="9" scale="46" fitToHeight="0" orientation="portrait" r:id="rId1"/>
  <headerFooter>
    <oddFooter>&amp;C&amp;"HG丸ｺﾞｼｯｸM-PRO,標準"&amp;23 12</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CEC44-8D79-47A4-AC1B-FEA4E9EA6534}">
  <dimension ref="C1:P39"/>
  <sheetViews>
    <sheetView showGridLines="0" showRuler="0" view="pageBreakPreview" zoomScaleNormal="100" zoomScaleSheetLayoutView="100" zoomScalePageLayoutView="93" workbookViewId="0">
      <selection activeCell="Q16" sqref="Q16"/>
    </sheetView>
  </sheetViews>
  <sheetFormatPr defaultRowHeight="18.75"/>
  <cols>
    <col min="1" max="1" width="1.875" customWidth="1"/>
    <col min="2" max="2" width="3.625" customWidth="1"/>
    <col min="3" max="3" width="3.125" customWidth="1"/>
    <col min="4" max="4" width="1.875" customWidth="1"/>
    <col min="5" max="5" width="9.75" customWidth="1"/>
    <col min="6" max="6" width="6.875" customWidth="1"/>
    <col min="7" max="9" width="10" customWidth="1"/>
    <col min="10" max="10" width="10.625" customWidth="1"/>
    <col min="11" max="11" width="6.25" customWidth="1"/>
    <col min="12" max="12" width="9.75" customWidth="1"/>
    <col min="13" max="15" width="1.875" customWidth="1"/>
  </cols>
  <sheetData>
    <row r="1" spans="3:16" ht="96.75" customHeight="1"/>
    <row r="9" spans="3:16" ht="62.25" customHeight="1">
      <c r="C9" s="515" t="s">
        <v>101</v>
      </c>
      <c r="D9" s="515"/>
      <c r="E9" s="515"/>
      <c r="F9" s="515"/>
      <c r="G9" s="515"/>
      <c r="H9" s="515"/>
      <c r="I9" s="515"/>
      <c r="J9" s="515"/>
      <c r="K9" s="515"/>
      <c r="L9" s="515"/>
      <c r="M9" s="156"/>
    </row>
    <row r="11" spans="3:16" s="158" customFormat="1" ht="18.75" customHeight="1">
      <c r="C11" s="157">
        <v>1</v>
      </c>
      <c r="E11" s="159" t="s">
        <v>102</v>
      </c>
      <c r="K11" s="160" t="s">
        <v>103</v>
      </c>
      <c r="L11" s="161" t="s">
        <v>104</v>
      </c>
    </row>
    <row r="12" spans="3:16" s="158" customFormat="1" ht="20.25">
      <c r="E12" s="162" t="s">
        <v>105</v>
      </c>
      <c r="K12" s="159"/>
      <c r="L12" s="161"/>
    </row>
    <row r="13" spans="3:16" s="158" customFormat="1" ht="20.25">
      <c r="E13" s="159"/>
      <c r="K13" s="159"/>
      <c r="L13" s="161"/>
    </row>
    <row r="14" spans="3:16" s="158" customFormat="1" ht="18.75" customHeight="1">
      <c r="C14" s="157">
        <v>2</v>
      </c>
      <c r="E14" s="159" t="s">
        <v>106</v>
      </c>
      <c r="K14" s="160" t="s">
        <v>103</v>
      </c>
      <c r="L14" s="161" t="s">
        <v>107</v>
      </c>
      <c r="P14" s="159"/>
    </row>
    <row r="15" spans="3:16" s="158" customFormat="1" ht="20.25">
      <c r="E15" s="163" t="s">
        <v>108</v>
      </c>
      <c r="K15" s="160"/>
      <c r="L15" s="161"/>
      <c r="P15" s="159"/>
    </row>
    <row r="16" spans="3:16" s="158" customFormat="1" ht="20.25">
      <c r="E16" s="159"/>
      <c r="K16" s="160"/>
      <c r="L16" s="161"/>
      <c r="P16" s="159"/>
    </row>
    <row r="17" spans="3:12" s="158" customFormat="1" ht="18.75" customHeight="1">
      <c r="C17" s="157">
        <v>3</v>
      </c>
      <c r="E17" s="159" t="s">
        <v>109</v>
      </c>
      <c r="K17" s="160" t="s">
        <v>110</v>
      </c>
      <c r="L17" s="161" t="s">
        <v>111</v>
      </c>
    </row>
    <row r="18" spans="3:12" s="158" customFormat="1" ht="20.25">
      <c r="E18" s="163" t="s">
        <v>112</v>
      </c>
      <c r="K18" s="160"/>
      <c r="L18" s="161"/>
    </row>
    <row r="19" spans="3:12" s="158" customFormat="1" ht="20.25">
      <c r="E19" s="159"/>
      <c r="K19" s="160"/>
      <c r="L19" s="161"/>
    </row>
    <row r="20" spans="3:12" s="158" customFormat="1" ht="18.75" customHeight="1">
      <c r="C20" s="157">
        <v>4</v>
      </c>
      <c r="E20" s="159" t="s">
        <v>113</v>
      </c>
      <c r="K20" s="160" t="s">
        <v>110</v>
      </c>
      <c r="L20" s="161" t="s">
        <v>111</v>
      </c>
    </row>
    <row r="21" spans="3:12" s="158" customFormat="1" ht="20.25">
      <c r="E21" s="163" t="s">
        <v>114</v>
      </c>
      <c r="K21" s="160"/>
      <c r="L21" s="161"/>
    </row>
    <row r="22" spans="3:12" s="158" customFormat="1" ht="20.25">
      <c r="E22" s="163"/>
      <c r="K22" s="160"/>
      <c r="L22" s="161"/>
    </row>
    <row r="23" spans="3:12" s="158" customFormat="1" ht="20.25">
      <c r="C23" s="159" t="s">
        <v>115</v>
      </c>
      <c r="K23" s="160" t="s">
        <v>116</v>
      </c>
      <c r="L23" s="161"/>
    </row>
    <row r="24" spans="3:12" s="158" customFormat="1" ht="20.25">
      <c r="E24" s="159"/>
      <c r="K24" s="160"/>
      <c r="L24" s="161"/>
    </row>
    <row r="25" spans="3:12" s="158" customFormat="1" ht="18.75" customHeight="1">
      <c r="C25" s="157">
        <v>5</v>
      </c>
      <c r="E25" s="159" t="s">
        <v>117</v>
      </c>
      <c r="K25" s="160" t="s">
        <v>118</v>
      </c>
      <c r="L25" s="161" t="s">
        <v>119</v>
      </c>
    </row>
    <row r="26" spans="3:12" s="158" customFormat="1" ht="20.25">
      <c r="E26" s="163" t="s">
        <v>120</v>
      </c>
      <c r="K26" s="160"/>
      <c r="L26" s="161"/>
    </row>
    <row r="27" spans="3:12" s="158" customFormat="1" ht="20.25">
      <c r="E27" s="159"/>
      <c r="K27" s="160"/>
      <c r="L27" s="161"/>
    </row>
    <row r="28" spans="3:12" s="158" customFormat="1" ht="18.75" customHeight="1">
      <c r="C28" s="157">
        <v>6</v>
      </c>
      <c r="E28" s="159" t="s">
        <v>121</v>
      </c>
      <c r="K28" s="160" t="s">
        <v>122</v>
      </c>
      <c r="L28" s="161" t="s">
        <v>123</v>
      </c>
    </row>
    <row r="29" spans="3:12" s="158" customFormat="1" ht="20.25">
      <c r="E29" s="163"/>
      <c r="K29" s="160"/>
      <c r="L29" s="161"/>
    </row>
    <row r="30" spans="3:12" s="158" customFormat="1" ht="18.75" customHeight="1">
      <c r="C30" s="157">
        <v>7</v>
      </c>
      <c r="E30" s="159" t="s">
        <v>124</v>
      </c>
      <c r="K30" s="160" t="s">
        <v>125</v>
      </c>
      <c r="L30" s="161" t="s">
        <v>126</v>
      </c>
    </row>
    <row r="31" spans="3:12" s="158" customFormat="1" ht="20.25">
      <c r="E31" s="159"/>
      <c r="K31" s="160"/>
      <c r="L31" s="161"/>
    </row>
    <row r="32" spans="3:12" s="158" customFormat="1" ht="18.75" customHeight="1">
      <c r="C32" s="157">
        <v>8</v>
      </c>
      <c r="E32" s="159" t="s">
        <v>127</v>
      </c>
      <c r="K32" s="160" t="s">
        <v>128</v>
      </c>
      <c r="L32" s="161" t="s">
        <v>129</v>
      </c>
    </row>
    <row r="33" spans="3:14" s="158" customFormat="1" ht="20.25">
      <c r="E33" s="163" t="s">
        <v>130</v>
      </c>
      <c r="K33" s="160"/>
      <c r="L33" s="161"/>
    </row>
    <row r="34" spans="3:14" s="158" customFormat="1" ht="20.25">
      <c r="E34" s="163"/>
      <c r="K34" s="160"/>
      <c r="L34" s="161"/>
    </row>
    <row r="35" spans="3:14" s="158" customFormat="1" ht="18.75" customHeight="1">
      <c r="C35" s="157">
        <v>9</v>
      </c>
      <c r="E35" s="159" t="s">
        <v>131</v>
      </c>
      <c r="K35" s="160" t="s">
        <v>132</v>
      </c>
      <c r="L35" s="161" t="s">
        <v>133</v>
      </c>
    </row>
    <row r="36" spans="3:14" s="158" customFormat="1" ht="20.25">
      <c r="E36" s="163" t="s">
        <v>130</v>
      </c>
      <c r="K36" s="160"/>
      <c r="L36" s="161"/>
    </row>
    <row r="37" spans="3:14">
      <c r="E37" s="163"/>
      <c r="F37" s="163"/>
      <c r="G37" s="163"/>
      <c r="H37" s="163"/>
      <c r="I37" s="163"/>
      <c r="J37" s="163"/>
      <c r="K37" s="163"/>
      <c r="L37" s="163"/>
      <c r="M37" s="163"/>
      <c r="N37" s="163"/>
    </row>
    <row r="39" spans="3:14">
      <c r="H39" s="164"/>
    </row>
  </sheetData>
  <mergeCells count="1">
    <mergeCell ref="C9:L9"/>
  </mergeCells>
  <phoneticPr fontId="2"/>
  <pageMargins left="0.70866141732283472" right="0.55118110236220474" top="0.51181102362204722" bottom="0.19685039370078741" header="0.31496062992125984" footer="0.23622047244094491"/>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BFFA-748A-45BE-8F8E-EFB1DE0C36D1}">
  <sheetPr>
    <tabColor theme="9" tint="0.59999389629810485"/>
  </sheetPr>
  <dimension ref="A1:N24"/>
  <sheetViews>
    <sheetView zoomScale="110" zoomScaleNormal="110" zoomScaleSheetLayoutView="110" workbookViewId="0">
      <selection activeCell="A14" sqref="A14:B14"/>
    </sheetView>
  </sheetViews>
  <sheetFormatPr defaultColWidth="9" defaultRowHeight="13.5"/>
  <cols>
    <col min="1" max="4" width="9" style="165" customWidth="1"/>
    <col min="5" max="5" width="4.75" style="165" customWidth="1"/>
    <col min="6" max="6" width="9" style="165"/>
    <col min="7" max="8" width="9" style="165" customWidth="1"/>
    <col min="9" max="9" width="9" style="165"/>
    <col min="10" max="10" width="11.625" style="165" bestFit="1" customWidth="1"/>
    <col min="11" max="13" width="9" style="165"/>
    <col min="14" max="14" width="10.75" style="165" hidden="1" customWidth="1"/>
    <col min="15" max="15" width="11.625" style="165" customWidth="1"/>
    <col min="16" max="16384" width="9" style="165"/>
  </cols>
  <sheetData>
    <row r="1" spans="1:14" ht="13.5" customHeight="1">
      <c r="A1" s="165" t="s">
        <v>134</v>
      </c>
    </row>
    <row r="2" spans="1:14">
      <c r="J2" s="166"/>
      <c r="K2" s="165" t="s">
        <v>135</v>
      </c>
    </row>
    <row r="3" spans="1:14" ht="27.75" customHeight="1">
      <c r="A3" s="167" t="s">
        <v>136</v>
      </c>
      <c r="I3" s="168"/>
      <c r="J3" s="523" t="s">
        <v>137</v>
      </c>
      <c r="K3" s="523"/>
      <c r="L3" s="523"/>
      <c r="M3" s="523"/>
      <c r="N3" s="169"/>
    </row>
    <row r="4" spans="1:14" ht="13.5" customHeight="1">
      <c r="A4" s="167"/>
    </row>
    <row r="5" spans="1:14" ht="18" customHeight="1">
      <c r="A5" s="170" t="s">
        <v>138</v>
      </c>
    </row>
    <row r="6" spans="1:14" ht="23.25" customHeight="1">
      <c r="A6" s="524" t="s">
        <v>139</v>
      </c>
      <c r="B6" s="524"/>
      <c r="C6" s="524"/>
      <c r="D6" s="524"/>
      <c r="E6" s="524"/>
      <c r="F6" s="171" t="s">
        <v>140</v>
      </c>
      <c r="G6" s="524" t="s">
        <v>141</v>
      </c>
      <c r="H6" s="524"/>
      <c r="I6" s="524"/>
      <c r="J6" s="524"/>
    </row>
    <row r="7" spans="1:14" ht="30.75" customHeight="1" thickBot="1">
      <c r="A7" s="525" t="s">
        <v>142</v>
      </c>
      <c r="B7" s="525"/>
      <c r="C7" s="525"/>
      <c r="D7" s="525"/>
      <c r="E7" s="525"/>
      <c r="F7" s="171" t="s">
        <v>143</v>
      </c>
      <c r="G7" s="524"/>
      <c r="H7" s="524"/>
      <c r="I7" s="524"/>
      <c r="J7" s="524"/>
    </row>
    <row r="8" spans="1:14" ht="18" customHeight="1">
      <c r="A8" s="526"/>
      <c r="B8" s="527"/>
      <c r="C8" s="172"/>
      <c r="D8" s="171"/>
      <c r="E8" s="171"/>
      <c r="F8" s="171"/>
      <c r="I8" s="171"/>
      <c r="J8" s="173"/>
      <c r="K8" s="173"/>
      <c r="L8" s="173"/>
      <c r="M8" s="173"/>
      <c r="N8" s="174"/>
    </row>
    <row r="9" spans="1:14" ht="18" customHeight="1" thickBot="1">
      <c r="A9" s="528"/>
      <c r="B9" s="529"/>
      <c r="C9" s="172"/>
      <c r="D9" s="171"/>
      <c r="E9" s="171"/>
      <c r="F9" s="171"/>
      <c r="I9" s="171"/>
      <c r="J9" s="173"/>
      <c r="K9" s="173"/>
      <c r="L9" s="173"/>
      <c r="M9" s="173"/>
      <c r="N9" s="174"/>
    </row>
    <row r="12" spans="1:14" ht="18" customHeight="1">
      <c r="A12" s="170" t="s">
        <v>144</v>
      </c>
      <c r="G12" s="175"/>
      <c r="H12" s="175" t="s">
        <v>145</v>
      </c>
    </row>
    <row r="13" spans="1:14" ht="15" thickBot="1">
      <c r="A13" s="170"/>
      <c r="H13" s="165" t="s">
        <v>146</v>
      </c>
    </row>
    <row r="14" spans="1:14" ht="27" customHeight="1" thickBot="1">
      <c r="A14" s="516"/>
      <c r="B14" s="517"/>
      <c r="G14" s="176"/>
      <c r="H14" s="516"/>
      <c r="I14" s="517"/>
    </row>
    <row r="17" spans="1:14" ht="18" customHeight="1">
      <c r="A17" s="170" t="s">
        <v>147</v>
      </c>
      <c r="H17" s="175"/>
    </row>
    <row r="18" spans="1:14" ht="14.25" thickBot="1">
      <c r="A18" s="165" t="s">
        <v>148</v>
      </c>
    </row>
    <row r="19" spans="1:14" ht="27" customHeight="1" thickBot="1">
      <c r="A19" s="516"/>
      <c r="B19" s="517"/>
      <c r="H19" s="176"/>
      <c r="I19" s="176"/>
    </row>
    <row r="22" spans="1:14" ht="24" customHeight="1" thickBot="1">
      <c r="H22" s="177" t="s">
        <v>149</v>
      </c>
    </row>
    <row r="23" spans="1:14" ht="39.950000000000003" customHeight="1" thickBot="1">
      <c r="H23" s="518" t="s">
        <v>150</v>
      </c>
      <c r="I23" s="519"/>
      <c r="J23" s="520" t="str">
        <f>IF(OR(ISBLANK(A8),ISBLANK(A14),ISBLANK(H14),ISBLANK(A19)),"",IF(A8="新規",IF(DAY(N23)=1,N23,DATE(YEAR(N23),MONTH(N23)+1,1)),IF(A8="継続",N23)))</f>
        <v/>
      </c>
      <c r="K23" s="521"/>
      <c r="L23" s="522"/>
      <c r="N23" s="176">
        <f>MAX(A14,H14,A19,H19)</f>
        <v>0</v>
      </c>
    </row>
    <row r="24" spans="1:14" ht="30" customHeight="1"/>
  </sheetData>
  <dataConsolidate/>
  <mergeCells count="10">
    <mergeCell ref="A19:B19"/>
    <mergeCell ref="H23:I23"/>
    <mergeCell ref="J23:L23"/>
    <mergeCell ref="J3:M3"/>
    <mergeCell ref="A6:E6"/>
    <mergeCell ref="G6:J7"/>
    <mergeCell ref="A7:E7"/>
    <mergeCell ref="A8:B9"/>
    <mergeCell ref="A14:B14"/>
    <mergeCell ref="H14:I14"/>
  </mergeCells>
  <phoneticPr fontId="2"/>
  <dataValidations count="1">
    <dataValidation type="list" allowBlank="1" showInputMessage="1" showErrorMessage="1" sqref="A8:B9" xr:uid="{EDA3BE84-B25B-48BB-AC23-40964829736F}">
      <formula1>"新規,継続"</formula1>
    </dataValidation>
  </dataValidations>
  <pageMargins left="0.7" right="0.7" top="0.75" bottom="0.75" header="0.3" footer="0.3"/>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F987-4DEE-44CB-873A-98674AE67254}">
  <sheetPr>
    <tabColor theme="9" tint="0.59999389629810485"/>
  </sheetPr>
  <dimension ref="A1:P21"/>
  <sheetViews>
    <sheetView zoomScale="110" zoomScaleNormal="110" zoomScaleSheetLayoutView="110" workbookViewId="0">
      <selection activeCell="Q2" sqref="Q2"/>
    </sheetView>
  </sheetViews>
  <sheetFormatPr defaultColWidth="9" defaultRowHeight="18.75"/>
  <cols>
    <col min="1" max="1" width="9" style="178"/>
    <col min="2" max="2" width="9.625" style="178" customWidth="1"/>
    <col min="3" max="3" width="4" style="178" customWidth="1"/>
    <col min="4" max="4" width="9.625" style="178" customWidth="1"/>
    <col min="5" max="5" width="4" style="178" customWidth="1"/>
    <col min="6" max="6" width="8.375" style="178" customWidth="1"/>
    <col min="7" max="7" width="9.625" style="178" customWidth="1"/>
    <col min="8" max="8" width="4" style="178" customWidth="1"/>
    <col min="9" max="9" width="9.625" style="178" customWidth="1"/>
    <col min="10" max="10" width="4" style="178" customWidth="1"/>
    <col min="11" max="12" width="9.625" style="178" customWidth="1"/>
    <col min="13" max="13" width="5.375" style="178" customWidth="1"/>
    <col min="14" max="14" width="9" style="178"/>
    <col min="15" max="16" width="7" style="178" hidden="1" customWidth="1"/>
    <col min="17" max="16384" width="9" style="178"/>
  </cols>
  <sheetData>
    <row r="1" spans="1:16">
      <c r="A1" s="178" t="s">
        <v>151</v>
      </c>
    </row>
    <row r="2" spans="1:16">
      <c r="A2" s="178" t="s">
        <v>152</v>
      </c>
    </row>
    <row r="3" spans="1:16">
      <c r="A3" s="178" t="s">
        <v>153</v>
      </c>
    </row>
    <row r="4" spans="1:16" ht="18" customHeight="1"/>
    <row r="5" spans="1:16" ht="24">
      <c r="A5" s="179" t="s">
        <v>154</v>
      </c>
      <c r="K5" s="180"/>
      <c r="L5" s="178" t="s">
        <v>155</v>
      </c>
    </row>
    <row r="6" spans="1:16" ht="17.25" customHeight="1">
      <c r="A6" s="181" t="s">
        <v>156</v>
      </c>
    </row>
    <row r="7" spans="1:16" ht="17.25" customHeight="1"/>
    <row r="8" spans="1:16" ht="17.25" customHeight="1" thickBot="1">
      <c r="A8" s="182" t="s">
        <v>157</v>
      </c>
      <c r="B8" s="183"/>
      <c r="C8" s="184" t="s">
        <v>158</v>
      </c>
      <c r="D8" s="183"/>
      <c r="E8" s="184" t="s">
        <v>159</v>
      </c>
      <c r="F8" s="182" t="s">
        <v>160</v>
      </c>
      <c r="G8" s="184">
        <f>B8</f>
        <v>0</v>
      </c>
      <c r="H8" s="184" t="s">
        <v>158</v>
      </c>
      <c r="I8" s="183"/>
      <c r="J8" s="184" t="s">
        <v>159</v>
      </c>
      <c r="L8" s="185" t="s">
        <v>161</v>
      </c>
      <c r="M8" s="185">
        <f>I8-D8+1</f>
        <v>1</v>
      </c>
      <c r="O8" s="186">
        <v>4</v>
      </c>
      <c r="P8" s="185">
        <v>30</v>
      </c>
    </row>
    <row r="9" spans="1:16" ht="17.25" customHeight="1">
      <c r="A9" s="182"/>
      <c r="B9" s="187"/>
      <c r="C9" s="182"/>
      <c r="D9" s="187"/>
      <c r="E9" s="182"/>
      <c r="F9" s="182"/>
      <c r="G9" s="182"/>
      <c r="H9" s="182"/>
      <c r="I9" s="187"/>
      <c r="J9" s="182"/>
      <c r="O9" s="186">
        <v>5</v>
      </c>
      <c r="P9" s="185">
        <v>31</v>
      </c>
    </row>
    <row r="10" spans="1:16" ht="17.25" customHeight="1" thickBot="1">
      <c r="A10" s="181" t="s">
        <v>162</v>
      </c>
      <c r="O10" s="186">
        <v>6</v>
      </c>
      <c r="P10" s="185">
        <v>30</v>
      </c>
    </row>
    <row r="11" spans="1:16" ht="17.25" customHeight="1">
      <c r="A11" s="188" t="s">
        <v>163</v>
      </c>
      <c r="B11" s="189"/>
      <c r="I11" s="182"/>
      <c r="K11" s="190"/>
      <c r="O11" s="186">
        <v>7</v>
      </c>
      <c r="P11" s="185">
        <v>31</v>
      </c>
    </row>
    <row r="12" spans="1:16" ht="17.25" customHeight="1" thickBot="1">
      <c r="A12" s="191" t="s">
        <v>164</v>
      </c>
      <c r="B12" s="192"/>
      <c r="I12" s="182"/>
      <c r="K12" s="190"/>
      <c r="O12" s="186">
        <v>8</v>
      </c>
      <c r="P12" s="185">
        <v>31</v>
      </c>
    </row>
    <row r="13" spans="1:16" ht="17.25" customHeight="1" thickBot="1">
      <c r="N13" s="190"/>
      <c r="O13" s="186">
        <v>9</v>
      </c>
      <c r="P13" s="185">
        <v>30</v>
      </c>
    </row>
    <row r="14" spans="1:16" ht="17.25" customHeight="1">
      <c r="A14" s="181" t="s">
        <v>165</v>
      </c>
      <c r="J14" s="193"/>
      <c r="K14" s="194"/>
      <c r="L14" s="194"/>
      <c r="M14" s="195"/>
      <c r="N14" s="190"/>
      <c r="O14" s="186">
        <v>10</v>
      </c>
      <c r="P14" s="185">
        <v>31</v>
      </c>
    </row>
    <row r="15" spans="1:16" ht="17.25" customHeight="1" thickBot="1">
      <c r="A15" s="196">
        <f>B8</f>
        <v>0</v>
      </c>
      <c r="B15" s="178" t="s">
        <v>166</v>
      </c>
      <c r="F15" s="178" t="s">
        <v>167</v>
      </c>
      <c r="J15" s="197"/>
      <c r="K15" s="198">
        <f>B8</f>
        <v>0</v>
      </c>
      <c r="L15" s="178" t="s">
        <v>168</v>
      </c>
      <c r="M15" s="199"/>
      <c r="O15" s="186">
        <v>11</v>
      </c>
      <c r="P15" s="185">
        <v>30</v>
      </c>
    </row>
    <row r="16" spans="1:16" ht="17.25" customHeight="1">
      <c r="A16" s="200" t="s">
        <v>163</v>
      </c>
      <c r="B16" s="201" t="e">
        <f>ROUNDDOWN(B11/VLOOKUP($B$8,$O$8:$P$19,2,0),0)*$M$8</f>
        <v>#N/A</v>
      </c>
      <c r="F16" s="188" t="s">
        <v>163</v>
      </c>
      <c r="G16" s="189"/>
      <c r="J16" s="197"/>
      <c r="K16" s="202" t="s">
        <v>163</v>
      </c>
      <c r="L16" s="203" t="e">
        <f>IF(G16="",B16,MIN(B16,G16))</f>
        <v>#N/A</v>
      </c>
      <c r="M16" s="199"/>
      <c r="O16" s="186">
        <v>12</v>
      </c>
      <c r="P16" s="185">
        <v>31</v>
      </c>
    </row>
    <row r="17" spans="1:16" ht="17.25" customHeight="1" thickBot="1">
      <c r="A17" s="200" t="s">
        <v>164</v>
      </c>
      <c r="B17" s="201" t="e">
        <f>ROUNDDOWN(B12/VLOOKUP($B$8,$O$8:$P$19,2,0),0)*$M$8</f>
        <v>#N/A</v>
      </c>
      <c r="F17" s="191" t="s">
        <v>164</v>
      </c>
      <c r="G17" s="192"/>
      <c r="J17" s="197"/>
      <c r="K17" s="204" t="s">
        <v>164</v>
      </c>
      <c r="L17" s="205" t="e">
        <f>IF(G17="",B17,MIN(B17,G17))</f>
        <v>#N/A</v>
      </c>
      <c r="M17" s="199"/>
      <c r="O17" s="186">
        <v>1</v>
      </c>
      <c r="P17" s="185">
        <v>31</v>
      </c>
    </row>
    <row r="18" spans="1:16" ht="17.25" customHeight="1" thickBot="1">
      <c r="J18" s="206"/>
      <c r="K18" s="207"/>
      <c r="L18" s="207"/>
      <c r="M18" s="208"/>
      <c r="O18" s="186">
        <v>2</v>
      </c>
      <c r="P18" s="185">
        <v>28</v>
      </c>
    </row>
    <row r="19" spans="1:16" ht="17.25" customHeight="1">
      <c r="E19" s="178" t="s">
        <v>169</v>
      </c>
      <c r="H19" s="209"/>
      <c r="O19" s="186">
        <v>3</v>
      </c>
      <c r="P19" s="185">
        <v>31</v>
      </c>
    </row>
    <row r="20" spans="1:16" ht="17.25" customHeight="1"/>
    <row r="21" spans="1:16" ht="17.25" customHeight="1"/>
  </sheetData>
  <phoneticPr fontId="2"/>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〔災害要件なし〕宿舎別 ・経費</vt:lpstr>
      <vt:lpstr>記入例(宿舎別)</vt:lpstr>
      <vt:lpstr>記入例(経費)</vt:lpstr>
      <vt:lpstr>索引</vt:lpstr>
      <vt:lpstr>(参考)助成期間開始日確認シート</vt:lpstr>
      <vt:lpstr>(参考)日割り計算シート</vt:lpstr>
      <vt:lpstr>'(参考)助成期間開始日確認シート'!Print_Area</vt:lpstr>
      <vt:lpstr>'〔災害要件なし〕宿舎別 ・経費'!Print_Area</vt:lpstr>
      <vt:lpstr>'記入例(経費)'!Print_Area</vt:lpstr>
      <vt:lpstr>'記入例(宿舎別)'!Print_Area</vt:lpstr>
      <vt:lpstr>索引!Print_Area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2025-10-02T07:44:56Z</dcterms:created>
  <dcterms:modified xsi:type="dcterms:W3CDTF">2025-10-15T00:08:44Z</dcterms:modified>
</cp:coreProperties>
</file>