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defaultThemeVersion="124226"/>
  <mc:AlternateContent xmlns:mc="http://schemas.openxmlformats.org/markup-compatibility/2006">
    <mc:Choice Requires="x15">
      <x15ac:absPath xmlns:x15ac="http://schemas.microsoft.com/office/spreadsheetml/2010/11/ac" url="C:\Users\sinzai209\Desktop\新しいフォルダー (2)\"/>
    </mc:Choice>
  </mc:AlternateContent>
  <xr:revisionPtr revIDLastSave="0" documentId="13_ncr:1_{3ACD6BEE-F17D-4AED-BE08-F3C569719221}" xr6:coauthVersionLast="46" xr6:coauthVersionMax="46" xr10:uidLastSave="{00000000-0000-0000-0000-000000000000}"/>
  <bookViews>
    <workbookView xWindow="-120" yWindow="-120" windowWidth="29040" windowHeight="15840" tabRatio="822" activeTab="3" xr2:uid="{00000000-000D-0000-FFFF-FFFF00000000}"/>
  </bookViews>
  <sheets>
    <sheet name="①補助所要額②内訳" sheetId="37" r:id="rId1"/>
    <sheet name="③基本情報④返済⑤支給" sheetId="36" r:id="rId2"/>
    <sheet name="⑥資格取得計画" sheetId="39" r:id="rId3"/>
    <sheet name="①補助所要額②内訳 (記入例)" sheetId="40" r:id="rId4"/>
    <sheet name="③基本情報④返済⑤支給 (記入例)" sheetId="41" r:id="rId5"/>
    <sheet name="⑥資格取得計画 (記入例)" sheetId="42" r:id="rId6"/>
  </sheets>
  <definedNames>
    <definedName name="_xlnm.Print_Area" localSheetId="0">①補助所要額②内訳!$A$1:$U$30</definedName>
    <definedName name="_xlnm.Print_Area" localSheetId="3">'①補助所要額②内訳 (記入例)'!$A$1:$U$30</definedName>
    <definedName name="_xlnm.Print_Area" localSheetId="1">③基本情報④返済⑤支給!$A$1:$U$45</definedName>
    <definedName name="_xlnm.Print_Area" localSheetId="4">'③基本情報④返済⑤支給 (記入例)'!$A$1:$U$45</definedName>
    <definedName name="_xlnm.Print_Area" localSheetId="2">⑥資格取得計画!$A$1:$BB$19</definedName>
    <definedName name="_xlnm.Print_Area" localSheetId="5">'⑥資格取得計画 (記入例)'!$A$1:$BB$20</definedName>
  </definedNames>
  <calcPr calcId="181029"/>
</workbook>
</file>

<file path=xl/calcChain.xml><?xml version="1.0" encoding="utf-8"?>
<calcChain xmlns="http://schemas.openxmlformats.org/spreadsheetml/2006/main">
  <c r="Q14" i="36" l="1"/>
  <c r="P14" i="36"/>
  <c r="N14" i="36"/>
  <c r="Q13" i="36"/>
  <c r="P13" i="36"/>
  <c r="N13" i="36"/>
  <c r="Q12" i="36"/>
  <c r="P12" i="36"/>
  <c r="N12" i="36"/>
  <c r="Q11" i="36"/>
  <c r="P11" i="36"/>
  <c r="N11" i="36"/>
  <c r="Q10" i="36"/>
  <c r="P10" i="36"/>
  <c r="N10" i="36"/>
  <c r="L14" i="36"/>
  <c r="L13" i="36"/>
  <c r="L12" i="36"/>
  <c r="L11" i="36"/>
  <c r="L10" i="36"/>
  <c r="L9" i="36"/>
  <c r="N9" i="36" s="1"/>
  <c r="P9" i="36" s="1"/>
  <c r="Q9" i="36" s="1"/>
  <c r="C15" i="42"/>
  <c r="J15" i="42" s="1"/>
  <c r="O15" i="42" s="1"/>
  <c r="T15" i="42" s="1"/>
  <c r="Y15" i="42" s="1"/>
  <c r="AD15" i="42" s="1"/>
  <c r="AI15" i="42" s="1"/>
  <c r="AN15" i="42" s="1"/>
  <c r="AS15" i="42" s="1"/>
  <c r="AX15" i="42" s="1"/>
  <c r="C14" i="42"/>
  <c r="E14" i="42" s="1"/>
  <c r="E13" i="42"/>
  <c r="C13" i="42"/>
  <c r="C12" i="42"/>
  <c r="E12" i="42" s="1"/>
  <c r="E11" i="42"/>
  <c r="C11" i="42"/>
  <c r="C10" i="42"/>
  <c r="E10" i="42" s="1"/>
  <c r="C4" i="42"/>
  <c r="C2" i="42"/>
  <c r="S40" i="41"/>
  <c r="T40" i="41" s="1"/>
  <c r="S39" i="41"/>
  <c r="T39" i="41" s="1"/>
  <c r="S38" i="41"/>
  <c r="T38" i="41" s="1"/>
  <c r="S37" i="41"/>
  <c r="T37" i="41" s="1"/>
  <c r="S36" i="41"/>
  <c r="T36" i="41" s="1"/>
  <c r="S35" i="41"/>
  <c r="T35" i="41" s="1"/>
  <c r="S25" i="41"/>
  <c r="S24" i="41"/>
  <c r="S23" i="41"/>
  <c r="K20" i="40" s="1"/>
  <c r="S22" i="41"/>
  <c r="S21" i="41"/>
  <c r="K18" i="40" s="1"/>
  <c r="S20" i="41"/>
  <c r="Q14" i="41"/>
  <c r="P14" i="41"/>
  <c r="C14" i="41"/>
  <c r="B15" i="42" s="1"/>
  <c r="P13" i="41"/>
  <c r="Q13" i="41" s="1"/>
  <c r="C13" i="41"/>
  <c r="B14" i="42" s="1"/>
  <c r="P12" i="41"/>
  <c r="Q12" i="41" s="1"/>
  <c r="C12" i="41"/>
  <c r="C23" i="41" s="1"/>
  <c r="C38" i="41" s="1"/>
  <c r="P11" i="41"/>
  <c r="Q11" i="41" s="1"/>
  <c r="C11" i="41"/>
  <c r="C22" i="41" s="1"/>
  <c r="C37" i="41" s="1"/>
  <c r="P10" i="41"/>
  <c r="Q10" i="41" s="1"/>
  <c r="C10" i="41"/>
  <c r="B11" i="42" s="1"/>
  <c r="P9" i="41"/>
  <c r="Q9" i="41" s="1"/>
  <c r="C9" i="41"/>
  <c r="C20" i="41" s="1"/>
  <c r="C35" i="41" s="1"/>
  <c r="D4" i="41"/>
  <c r="D2" i="41"/>
  <c r="G23" i="40"/>
  <c r="Q22" i="40"/>
  <c r="S22" i="40" s="1"/>
  <c r="M22" i="40"/>
  <c r="K22" i="40"/>
  <c r="M21" i="40"/>
  <c r="K21" i="40"/>
  <c r="M20" i="40"/>
  <c r="M19" i="40"/>
  <c r="K19" i="40"/>
  <c r="E19" i="40"/>
  <c r="I19" i="40" s="1"/>
  <c r="M18" i="40"/>
  <c r="M17" i="40"/>
  <c r="K17" i="40"/>
  <c r="C25" i="41" l="1"/>
  <c r="C40" i="41" s="1"/>
  <c r="E15" i="42"/>
  <c r="S21" i="40"/>
  <c r="J14" i="42"/>
  <c r="O14" i="42" s="1"/>
  <c r="T14" i="42" s="1"/>
  <c r="Y14" i="42" s="1"/>
  <c r="AD14" i="42" s="1"/>
  <c r="AI14" i="42" s="1"/>
  <c r="AN14" i="42" s="1"/>
  <c r="AS14" i="42" s="1"/>
  <c r="AX14" i="42" s="1"/>
  <c r="E17" i="40"/>
  <c r="I17" i="40" s="1"/>
  <c r="Q17" i="40" s="1"/>
  <c r="S17" i="40" s="1"/>
  <c r="S19" i="40"/>
  <c r="E21" i="40"/>
  <c r="I21" i="40" s="1"/>
  <c r="J10" i="42"/>
  <c r="O10" i="42" s="1"/>
  <c r="T10" i="42" s="1"/>
  <c r="Y10" i="42" s="1"/>
  <c r="AD10" i="42" s="1"/>
  <c r="AI10" i="42" s="1"/>
  <c r="AN10" i="42" s="1"/>
  <c r="AS10" i="42" s="1"/>
  <c r="AX10" i="42" s="1"/>
  <c r="J11" i="42"/>
  <c r="O11" i="42" s="1"/>
  <c r="T11" i="42" s="1"/>
  <c r="Y11" i="42" s="1"/>
  <c r="AD11" i="42" s="1"/>
  <c r="AI11" i="42" s="1"/>
  <c r="AN11" i="42" s="1"/>
  <c r="AS11" i="42" s="1"/>
  <c r="AX11" i="42" s="1"/>
  <c r="J12" i="42"/>
  <c r="O12" i="42" s="1"/>
  <c r="T12" i="42" s="1"/>
  <c r="Y12" i="42" s="1"/>
  <c r="AD12" i="42" s="1"/>
  <c r="AI12" i="42" s="1"/>
  <c r="AN12" i="42" s="1"/>
  <c r="AS12" i="42" s="1"/>
  <c r="AX12" i="42" s="1"/>
  <c r="J13" i="42"/>
  <c r="O13" i="42" s="1"/>
  <c r="T13" i="42" s="1"/>
  <c r="Y13" i="42" s="1"/>
  <c r="AD13" i="42" s="1"/>
  <c r="AI13" i="42" s="1"/>
  <c r="AN13" i="42" s="1"/>
  <c r="AS13" i="42" s="1"/>
  <c r="AX13" i="42" s="1"/>
  <c r="C21" i="41"/>
  <c r="C36" i="41" s="1"/>
  <c r="B13" i="42"/>
  <c r="C24" i="41"/>
  <c r="C39" i="41" s="1"/>
  <c r="B10" i="42"/>
  <c r="B12" i="42"/>
  <c r="E18" i="40"/>
  <c r="I18" i="40" s="1"/>
  <c r="Q18" i="40" s="1"/>
  <c r="S18" i="40" s="1"/>
  <c r="E20" i="40"/>
  <c r="I20" i="40" s="1"/>
  <c r="Q20" i="40" s="1"/>
  <c r="S20" i="40" s="1"/>
  <c r="E22" i="40"/>
  <c r="I22" i="40" s="1"/>
  <c r="S23" i="40" l="1"/>
  <c r="I10" i="40" s="1"/>
  <c r="E23" i="40"/>
  <c r="G23" i="37" l="1"/>
  <c r="M18" i="37" l="1"/>
  <c r="M19" i="37"/>
  <c r="M20" i="37"/>
  <c r="M21" i="37"/>
  <c r="M22" i="37"/>
  <c r="M17" i="37"/>
  <c r="Q20" i="37" l="1"/>
  <c r="S20" i="37" s="1"/>
  <c r="Q21" i="37"/>
  <c r="S21" i="37" s="1"/>
  <c r="Q22" i="37"/>
  <c r="S22" i="37" s="1"/>
  <c r="C15" i="39" l="1"/>
  <c r="C14" i="39"/>
  <c r="C13" i="39"/>
  <c r="C12" i="39"/>
  <c r="C11" i="39"/>
  <c r="C10" i="39"/>
  <c r="C14" i="36"/>
  <c r="B15" i="39" s="1"/>
  <c r="C13" i="36"/>
  <c r="B14" i="39" s="1"/>
  <c r="C12" i="36"/>
  <c r="B13" i="39" s="1"/>
  <c r="C11" i="36"/>
  <c r="B12" i="39" s="1"/>
  <c r="C10" i="36"/>
  <c r="B11" i="39" s="1"/>
  <c r="C9" i="36"/>
  <c r="B10" i="39" s="1"/>
  <c r="E10" i="39" l="1"/>
  <c r="J10" i="39" s="1"/>
  <c r="O10" i="39" s="1"/>
  <c r="T10" i="39" s="1"/>
  <c r="Y10" i="39" s="1"/>
  <c r="AD10" i="39" s="1"/>
  <c r="AI10" i="39" s="1"/>
  <c r="AN10" i="39" s="1"/>
  <c r="AS10" i="39" s="1"/>
  <c r="AX10" i="39" s="1"/>
  <c r="J12" i="39"/>
  <c r="O12" i="39" s="1"/>
  <c r="T12" i="39" s="1"/>
  <c r="Y12" i="39" s="1"/>
  <c r="AD12" i="39" s="1"/>
  <c r="AI12" i="39" s="1"/>
  <c r="AN12" i="39" s="1"/>
  <c r="AS12" i="39" s="1"/>
  <c r="AX12" i="39" s="1"/>
  <c r="E12" i="39"/>
  <c r="J14" i="39"/>
  <c r="O14" i="39" s="1"/>
  <c r="T14" i="39" s="1"/>
  <c r="Y14" i="39" s="1"/>
  <c r="AD14" i="39" s="1"/>
  <c r="AI14" i="39" s="1"/>
  <c r="AN14" i="39" s="1"/>
  <c r="AS14" i="39" s="1"/>
  <c r="AX14" i="39" s="1"/>
  <c r="E14" i="39"/>
  <c r="E11" i="39"/>
  <c r="J11" i="39" s="1"/>
  <c r="O11" i="39" s="1"/>
  <c r="T11" i="39" s="1"/>
  <c r="Y11" i="39" s="1"/>
  <c r="AD11" i="39" s="1"/>
  <c r="AI11" i="39" s="1"/>
  <c r="AN11" i="39" s="1"/>
  <c r="AS11" i="39" s="1"/>
  <c r="AX11" i="39" s="1"/>
  <c r="E13" i="39"/>
  <c r="J13" i="39"/>
  <c r="O13" i="39" s="1"/>
  <c r="T13" i="39" s="1"/>
  <c r="Y13" i="39" s="1"/>
  <c r="AD13" i="39" s="1"/>
  <c r="AI13" i="39" s="1"/>
  <c r="AN13" i="39" s="1"/>
  <c r="AS13" i="39" s="1"/>
  <c r="AX13" i="39" s="1"/>
  <c r="E15" i="39"/>
  <c r="J15" i="39"/>
  <c r="O15" i="39" s="1"/>
  <c r="T15" i="39" s="1"/>
  <c r="Y15" i="39" s="1"/>
  <c r="AD15" i="39" s="1"/>
  <c r="AI15" i="39" s="1"/>
  <c r="AN15" i="39" s="1"/>
  <c r="AS15" i="39" s="1"/>
  <c r="AX15" i="39" s="1"/>
  <c r="C4" i="39"/>
  <c r="C2" i="39"/>
  <c r="S21" i="36" l="1"/>
  <c r="K18" i="37" s="1"/>
  <c r="S22" i="36"/>
  <c r="K19" i="37" s="1"/>
  <c r="S23" i="36"/>
  <c r="K20" i="37" s="1"/>
  <c r="S24" i="36"/>
  <c r="K21" i="37" s="1"/>
  <c r="S25" i="36"/>
  <c r="K22" i="37" s="1"/>
  <c r="S20" i="36"/>
  <c r="K17" i="37" s="1"/>
  <c r="D4" i="36" l="1"/>
  <c r="D2" i="36"/>
  <c r="C21" i="36"/>
  <c r="C36" i="36" s="1"/>
  <c r="C22" i="36"/>
  <c r="C37" i="36" s="1"/>
  <c r="C23" i="36"/>
  <c r="C38" i="36" s="1"/>
  <c r="C24" i="36"/>
  <c r="C39" i="36" s="1"/>
  <c r="C25" i="36"/>
  <c r="C40" i="36" s="1"/>
  <c r="C20" i="36"/>
  <c r="C35" i="36" s="1"/>
  <c r="S36" i="36" l="1"/>
  <c r="T36" i="36" s="1"/>
  <c r="S37" i="36"/>
  <c r="T37" i="36" s="1"/>
  <c r="Q19" i="37" s="1"/>
  <c r="S19" i="37" s="1"/>
  <c r="S38" i="36"/>
  <c r="T38" i="36" s="1"/>
  <c r="S39" i="36"/>
  <c r="T39" i="36" s="1"/>
  <c r="S40" i="36"/>
  <c r="T40" i="36" s="1"/>
  <c r="S35" i="36"/>
  <c r="T35" i="36" s="1"/>
  <c r="E17" i="37" l="1"/>
  <c r="E19" i="37"/>
  <c r="I19" i="37" s="1"/>
  <c r="E18" i="37"/>
  <c r="I18" i="37" s="1"/>
  <c r="Q18" i="37" s="1"/>
  <c r="S18" i="37" s="1"/>
  <c r="E21" i="37"/>
  <c r="I21" i="37" s="1"/>
  <c r="E20" i="37"/>
  <c r="I20" i="37" s="1"/>
  <c r="E22" i="37"/>
  <c r="I22" i="37" s="1"/>
  <c r="I17" i="37" l="1"/>
  <c r="Q17" i="37" s="1"/>
  <c r="S17" i="37" s="1"/>
  <c r="S23" i="37" s="1"/>
  <c r="I10" i="37" s="1"/>
  <c r="E23"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sinzai209</author>
    <author>作成者</author>
  </authors>
  <commentList>
    <comment ref="H7" authorId="0" shapeId="0" xr:uid="{B4622C36-AEC4-4224-9063-256342E139C2}">
      <text>
        <r>
          <rPr>
            <b/>
            <sz val="14"/>
            <color indexed="81"/>
            <rFont val="MS P ゴシック"/>
            <family val="3"/>
            <charset val="128"/>
          </rPr>
          <t>令和2年度様式を使用して書類作成してください。</t>
        </r>
      </text>
    </comment>
    <comment ref="E16" authorId="1" shapeId="0" xr:uid="{00000000-0006-0000-0000-000001000000}">
      <text>
        <r>
          <rPr>
            <b/>
            <sz val="9"/>
            <color indexed="81"/>
            <rFont val="ＭＳ Ｐゴシック"/>
            <family val="3"/>
            <charset val="128"/>
          </rPr>
          <t>自動計算</t>
        </r>
      </text>
    </comment>
    <comment ref="G16" authorId="1" shapeId="0" xr:uid="{00000000-0006-0000-0000-000002000000}">
      <text>
        <r>
          <rPr>
            <b/>
            <sz val="9"/>
            <color indexed="81"/>
            <rFont val="ＭＳ Ｐゴシック"/>
            <family val="3"/>
            <charset val="128"/>
          </rPr>
          <t>手入力</t>
        </r>
      </text>
    </comment>
    <comment ref="I16" authorId="1" shapeId="0" xr:uid="{00000000-0006-0000-0000-000003000000}">
      <text>
        <r>
          <rPr>
            <b/>
            <sz val="9"/>
            <color indexed="81"/>
            <rFont val="ＭＳ Ｐゴシック"/>
            <family val="3"/>
            <charset val="128"/>
          </rPr>
          <t>自動計算</t>
        </r>
      </text>
    </comment>
    <comment ref="K16" authorId="1" shapeId="0" xr:uid="{00000000-0006-0000-0000-000004000000}">
      <text>
        <r>
          <rPr>
            <b/>
            <sz val="9"/>
            <color indexed="81"/>
            <rFont val="ＭＳ Ｐゴシック"/>
            <family val="3"/>
            <charset val="128"/>
          </rPr>
          <t>自動計算</t>
        </r>
      </text>
    </comment>
    <comment ref="M16" authorId="1" shapeId="0" xr:uid="{00000000-0006-0000-0000-000005000000}">
      <text>
        <r>
          <rPr>
            <b/>
            <sz val="9"/>
            <color indexed="81"/>
            <rFont val="ＭＳ Ｐゴシック"/>
            <family val="3"/>
            <charset val="128"/>
          </rPr>
          <t>自動計算</t>
        </r>
      </text>
    </comment>
    <comment ref="O16" authorId="0" shapeId="0" xr:uid="{00000000-0006-0000-0000-000006000000}">
      <text>
        <r>
          <rPr>
            <b/>
            <u/>
            <sz val="14"/>
            <color indexed="81"/>
            <rFont val="MS P ゴシック"/>
            <family val="3"/>
            <charset val="128"/>
          </rPr>
          <t>交付決定額を入力してください。</t>
        </r>
      </text>
    </comment>
    <comment ref="Q16" authorId="1" shapeId="0" xr:uid="{00000000-0006-0000-0000-000007000000}">
      <text>
        <r>
          <rPr>
            <b/>
            <sz val="9"/>
            <color indexed="81"/>
            <rFont val="ＭＳ Ｐゴシック"/>
            <family val="3"/>
            <charset val="128"/>
          </rPr>
          <t>自動計算</t>
        </r>
      </text>
    </comment>
    <comment ref="S16" authorId="1" shapeId="0" xr:uid="{00000000-0006-0000-0000-000008000000}">
      <text>
        <r>
          <rPr>
            <b/>
            <sz val="9"/>
            <color indexed="81"/>
            <rFont val="ＭＳ Ｐゴシック"/>
            <family val="3"/>
            <charset val="128"/>
          </rPr>
          <t>自動計算</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sinzai209</author>
  </authors>
  <commentList>
    <comment ref="J7" authorId="0" shapeId="0" xr:uid="{7A9CFE57-B9D0-4601-A4ED-66DE36ECC682}">
      <text>
        <r>
          <rPr>
            <b/>
            <sz val="12"/>
            <color indexed="81"/>
            <rFont val="MS P ゴシック"/>
            <family val="3"/>
            <charset val="128"/>
          </rPr>
          <t>西暦（半角）で入力してください
例）2020/10</t>
        </r>
      </text>
    </comment>
    <comment ref="M8" authorId="0" shapeId="0" xr:uid="{66C69496-02CF-44DF-AD1A-93962D71E1A8}">
      <text>
        <r>
          <rPr>
            <b/>
            <sz val="12"/>
            <color indexed="81"/>
            <rFont val="MS P ゴシック"/>
            <family val="3"/>
            <charset val="128"/>
          </rPr>
          <t>数字のみ入力してください。
例）「３」と入力すると
「3月」と表示されます。</t>
        </r>
      </text>
    </comment>
    <comment ref="T19" authorId="0" shapeId="0" xr:uid="{D773BE0F-0F1C-4EF0-B0B0-8B00BE426182}">
      <text>
        <r>
          <rPr>
            <b/>
            <sz val="12"/>
            <color indexed="81"/>
            <rFont val="MS P ゴシック"/>
            <family val="3"/>
            <charset val="128"/>
          </rPr>
          <t>年間の返還額を12で除した額を記入してください。</t>
        </r>
        <r>
          <rPr>
            <sz val="9"/>
            <color indexed="81"/>
            <rFont val="MS P ゴシック"/>
            <family val="3"/>
            <charset val="128"/>
          </rPr>
          <t xml:space="preserve">
</t>
        </r>
      </text>
    </comment>
    <comment ref="U19" authorId="0" shapeId="0" xr:uid="{71EF46D1-B30C-4DF0-9950-71B9A4768445}">
      <text>
        <r>
          <rPr>
            <b/>
            <sz val="12"/>
            <color indexed="81"/>
            <rFont val="MS P ゴシック"/>
            <family val="3"/>
            <charset val="128"/>
          </rPr>
          <t>補助申請期間中に奨学金を返済する月数（数字）を入力してください。</t>
        </r>
        <r>
          <rPr>
            <sz val="9"/>
            <color indexed="81"/>
            <rFont val="MS P ゴシック"/>
            <family val="3"/>
            <charset val="128"/>
          </rPr>
          <t xml:space="preserve">
</t>
        </r>
      </text>
    </comment>
    <comment ref="U34" authorId="0" shapeId="0" xr:uid="{CAB9E0F7-1177-4FF6-BC35-8F410A1973A8}">
      <text>
        <r>
          <rPr>
            <b/>
            <sz val="12"/>
            <color indexed="81"/>
            <rFont val="MS P ゴシック"/>
            <family val="3"/>
            <charset val="128"/>
          </rPr>
          <t>補助申請期間中の支給対象月数（数字）を入力してください。</t>
        </r>
        <r>
          <rPr>
            <sz val="9"/>
            <color indexed="81"/>
            <rFont val="MS P ゴシック"/>
            <family val="3"/>
            <charset val="128"/>
          </rPr>
          <t xml:space="preserve">
</t>
        </r>
        <r>
          <rPr>
            <b/>
            <sz val="12"/>
            <color indexed="81"/>
            <rFont val="MS P ゴシック"/>
            <family val="3"/>
            <charset val="128"/>
          </rPr>
          <t>例）12か月分を3月に一時金で支給→「12」</t>
        </r>
      </text>
    </comment>
    <comment ref="G41" authorId="0" shapeId="0" xr:uid="{BBA299DC-BAB0-4856-BD99-6C456EFFE2BD}">
      <text>
        <r>
          <rPr>
            <b/>
            <sz val="12"/>
            <color indexed="81"/>
            <rFont val="MS P ゴシック"/>
            <family val="3"/>
            <charset val="128"/>
          </rPr>
          <t>支給方法が、</t>
        </r>
        <r>
          <rPr>
            <b/>
            <u/>
            <sz val="12"/>
            <color indexed="81"/>
            <rFont val="MS P ゴシック"/>
            <family val="3"/>
            <charset val="128"/>
          </rPr>
          <t>賞与や一時金</t>
        </r>
        <r>
          <rPr>
            <b/>
            <sz val="12"/>
            <color indexed="81"/>
            <rFont val="MS P ゴシック"/>
            <family val="3"/>
            <charset val="128"/>
          </rPr>
          <t>の場合、計算方法を入力してください。
例）○○については、3月に一時金として4月～3月の返済分を支払う。</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sinzai209</author>
    <author xml:space="preserve">東京都
</author>
    <author>東京都</author>
  </authors>
  <commentList>
    <comment ref="D8" authorId="0" shapeId="0" xr:uid="{B019E91D-7CE4-4A39-AF55-2A7E3982CB1C}">
      <text>
        <r>
          <rPr>
            <b/>
            <u/>
            <sz val="12"/>
            <color indexed="81"/>
            <rFont val="MS P ゴシック"/>
            <family val="3"/>
            <charset val="128"/>
          </rPr>
          <t>実績報告時点</t>
        </r>
        <r>
          <rPr>
            <b/>
            <sz val="12"/>
            <color indexed="81"/>
            <rFont val="MS P ゴシック"/>
            <family val="3"/>
            <charset val="128"/>
          </rPr>
          <t>で保有している資格を、プルダウンリストから選択してください。</t>
        </r>
      </text>
    </comment>
    <comment ref="E8" authorId="0" shapeId="0" xr:uid="{0CE0BC2C-08C8-450E-A148-E1EAE4D15894}">
      <text>
        <r>
          <rPr>
            <b/>
            <sz val="12"/>
            <color indexed="81"/>
            <rFont val="MS P ゴシック"/>
            <family val="3"/>
            <charset val="128"/>
          </rPr>
          <t>各期間に「</t>
        </r>
        <r>
          <rPr>
            <b/>
            <u/>
            <sz val="12"/>
            <color indexed="81"/>
            <rFont val="MS P ゴシック"/>
            <family val="3"/>
            <charset val="128"/>
          </rPr>
          <t>取得する予定の資格」</t>
        </r>
        <r>
          <rPr>
            <b/>
            <sz val="12"/>
            <color indexed="81"/>
            <rFont val="MS P ゴシック"/>
            <family val="3"/>
            <charset val="128"/>
          </rPr>
          <t>または「</t>
        </r>
        <r>
          <rPr>
            <b/>
            <u/>
            <sz val="12"/>
            <color indexed="81"/>
            <rFont val="MS P ゴシック"/>
            <family val="3"/>
            <charset val="128"/>
          </rPr>
          <t>取得した資格」</t>
        </r>
        <r>
          <rPr>
            <b/>
            <sz val="12"/>
            <color indexed="81"/>
            <rFont val="MS P ゴシック"/>
            <family val="3"/>
            <charset val="128"/>
          </rPr>
          <t xml:space="preserve">を、プルダウンリストから選択してください。
</t>
        </r>
        <r>
          <rPr>
            <b/>
            <u/>
            <sz val="12"/>
            <color indexed="81"/>
            <rFont val="MS P ゴシック"/>
            <family val="3"/>
            <charset val="128"/>
          </rPr>
          <t xml:space="preserve">
</t>
        </r>
        <r>
          <rPr>
            <b/>
            <sz val="12"/>
            <color indexed="81"/>
            <rFont val="MS P ゴシック"/>
            <family val="3"/>
            <charset val="128"/>
          </rPr>
          <t>※当該期間に取得できた資格がない場合は</t>
        </r>
        <r>
          <rPr>
            <b/>
            <u/>
            <sz val="12"/>
            <color indexed="81"/>
            <rFont val="MS P ゴシック"/>
            <family val="3"/>
            <charset val="128"/>
          </rPr>
          <t>「空欄」</t>
        </r>
        <r>
          <rPr>
            <b/>
            <sz val="12"/>
            <color indexed="81"/>
            <rFont val="MS P ゴシック"/>
            <family val="3"/>
            <charset val="128"/>
          </rPr>
          <t>を入力してください。</t>
        </r>
        <r>
          <rPr>
            <b/>
            <sz val="9"/>
            <color indexed="81"/>
            <rFont val="MS P ゴシック"/>
            <family val="3"/>
            <charset val="128"/>
          </rPr>
          <t xml:space="preserve">
</t>
        </r>
        <r>
          <rPr>
            <b/>
            <u/>
            <sz val="12"/>
            <color indexed="81"/>
            <rFont val="MS P ゴシック"/>
            <family val="3"/>
            <charset val="128"/>
          </rPr>
          <t>取得予定については、目指すべき資格がない年の無いように、５年間分を埋めてください。</t>
        </r>
      </text>
    </comment>
    <comment ref="N9" authorId="1" shapeId="0" xr:uid="{00000000-0006-0000-0200-000001000000}">
      <text>
        <r>
          <rPr>
            <b/>
            <sz val="9"/>
            <color indexed="81"/>
            <rFont val="MS P ゴシック"/>
            <family val="3"/>
            <charset val="128"/>
          </rPr>
          <t>初任者,初任者+実務者,実務者,介護福祉士,実務者+介護福祉士</t>
        </r>
      </text>
    </comment>
    <comment ref="X9" authorId="1" shapeId="0" xr:uid="{00000000-0006-0000-0200-000002000000}">
      <text>
        <r>
          <rPr>
            <b/>
            <sz val="9"/>
            <color indexed="81"/>
            <rFont val="MS P ゴシック"/>
            <family val="3"/>
            <charset val="128"/>
          </rPr>
          <t>初任者,初任者+実務者,実務者,介護福祉士,実務者+介護福祉士</t>
        </r>
      </text>
    </comment>
    <comment ref="AH9" authorId="1" shapeId="0" xr:uid="{00000000-0006-0000-0200-000003000000}">
      <text>
        <r>
          <rPr>
            <b/>
            <sz val="9"/>
            <color indexed="81"/>
            <rFont val="MS P ゴシック"/>
            <family val="3"/>
            <charset val="128"/>
          </rPr>
          <t>実務者,介護福祉士,実務者+介護福祉士</t>
        </r>
      </text>
    </comment>
    <comment ref="AR9" authorId="1" shapeId="0" xr:uid="{00000000-0006-0000-0200-000004000000}">
      <text>
        <r>
          <rPr>
            <b/>
            <sz val="9"/>
            <color indexed="81"/>
            <rFont val="MS P ゴシック"/>
            <family val="3"/>
            <charset val="128"/>
          </rPr>
          <t>実務者,介護福祉士,実務者+介護福祉士</t>
        </r>
      </text>
    </comment>
    <comment ref="BB9" authorId="1" shapeId="0" xr:uid="{00000000-0006-0000-0200-000005000000}">
      <text>
        <r>
          <rPr>
            <b/>
            <sz val="9"/>
            <color indexed="81"/>
            <rFont val="MS P ゴシック"/>
            <family val="3"/>
            <charset val="128"/>
          </rPr>
          <t>介護福祉士</t>
        </r>
      </text>
    </comment>
    <comment ref="N10" authorId="2" shapeId="0" xr:uid="{00000000-0006-0000-0200-000006000000}">
      <text>
        <r>
          <rPr>
            <b/>
            <sz val="9"/>
            <color indexed="81"/>
            <rFont val="ＭＳ Ｐゴシック"/>
            <family val="3"/>
            <charset val="128"/>
          </rPr>
          <t>プルダウンリストから選択してください。</t>
        </r>
      </text>
    </comment>
  </commentList>
</comments>
</file>

<file path=xl/sharedStrings.xml><?xml version="1.0" encoding="utf-8"?>
<sst xmlns="http://schemas.openxmlformats.org/spreadsheetml/2006/main" count="345" uniqueCount="123">
  <si>
    <t>Ｎｏ</t>
    <phoneticPr fontId="9"/>
  </si>
  <si>
    <t>氏名</t>
    <rPh sb="0" eb="2">
      <t>シメイ</t>
    </rPh>
    <phoneticPr fontId="5"/>
  </si>
  <si>
    <t>卒業年月日</t>
    <rPh sb="0" eb="2">
      <t>ソツギョウ</t>
    </rPh>
    <rPh sb="2" eb="5">
      <t>ネンガッピ</t>
    </rPh>
    <phoneticPr fontId="9"/>
  </si>
  <si>
    <t>事業所名：</t>
    <rPh sb="0" eb="3">
      <t>ジギョウショ</t>
    </rPh>
    <rPh sb="3" eb="4">
      <t>メイ</t>
    </rPh>
    <phoneticPr fontId="9"/>
  </si>
  <si>
    <t>氏名</t>
    <rPh sb="0" eb="2">
      <t>シメイ</t>
    </rPh>
    <phoneticPr fontId="9"/>
  </si>
  <si>
    <t>NO</t>
    <phoneticPr fontId="9"/>
  </si>
  <si>
    <t>４月</t>
    <rPh sb="1" eb="2">
      <t>ガツ</t>
    </rPh>
    <phoneticPr fontId="9"/>
  </si>
  <si>
    <t>５月</t>
  </si>
  <si>
    <t>６月</t>
  </si>
  <si>
    <t>７月</t>
  </si>
  <si>
    <t>８月</t>
  </si>
  <si>
    <t>９月</t>
  </si>
  <si>
    <t>１０月</t>
  </si>
  <si>
    <t>１１月</t>
  </si>
  <si>
    <t>１２月</t>
  </si>
  <si>
    <t>１月</t>
  </si>
  <si>
    <t>２月</t>
  </si>
  <si>
    <t>３月</t>
  </si>
  <si>
    <t>備考</t>
    <rPh sb="0" eb="2">
      <t>ビコウ</t>
    </rPh>
    <phoneticPr fontId="9"/>
  </si>
  <si>
    <t>事業所番号：</t>
    <phoneticPr fontId="9"/>
  </si>
  <si>
    <t>生年月日</t>
    <rPh sb="0" eb="4">
      <t>セイネンガッピ</t>
    </rPh>
    <phoneticPr fontId="9"/>
  </si>
  <si>
    <t>３　基本情報</t>
    <rPh sb="2" eb="4">
      <t>キホン</t>
    </rPh>
    <rPh sb="4" eb="6">
      <t>ジョウホウ</t>
    </rPh>
    <phoneticPr fontId="5"/>
  </si>
  <si>
    <t>事業所名：</t>
    <rPh sb="0" eb="2">
      <t>ジギョウ</t>
    </rPh>
    <rPh sb="2" eb="3">
      <t>ショ</t>
    </rPh>
    <rPh sb="3" eb="4">
      <t>メイ</t>
    </rPh>
    <phoneticPr fontId="9"/>
  </si>
  <si>
    <t>事業所番号：</t>
    <rPh sb="0" eb="3">
      <t>ジギョウショ</t>
    </rPh>
    <rPh sb="3" eb="5">
      <t>バンゴウ</t>
    </rPh>
    <phoneticPr fontId="9"/>
  </si>
  <si>
    <t>事業所所在地：</t>
    <rPh sb="0" eb="3">
      <t>ジギョウショ</t>
    </rPh>
    <rPh sb="3" eb="6">
      <t>ショザイチ</t>
    </rPh>
    <phoneticPr fontId="9"/>
  </si>
  <si>
    <t>金</t>
    <rPh sb="0" eb="1">
      <t>キン</t>
    </rPh>
    <phoneticPr fontId="9"/>
  </si>
  <si>
    <t>円</t>
    <rPh sb="0" eb="1">
      <t>エン</t>
    </rPh>
    <phoneticPr fontId="9"/>
  </si>
  <si>
    <t>No</t>
    <phoneticPr fontId="14"/>
  </si>
  <si>
    <t>氏名</t>
    <rPh sb="0" eb="2">
      <t>シメイ</t>
    </rPh>
    <phoneticPr fontId="14"/>
  </si>
  <si>
    <t>奨学金返済相当
手当等支給額
（Ａ）※１</t>
    <rPh sb="0" eb="3">
      <t>ショウガクキン</t>
    </rPh>
    <rPh sb="3" eb="5">
      <t>ヘンサイ</t>
    </rPh>
    <rPh sb="5" eb="7">
      <t>ソウトウ</t>
    </rPh>
    <rPh sb="8" eb="10">
      <t>テアテ</t>
    </rPh>
    <rPh sb="10" eb="11">
      <t>トウ</t>
    </rPh>
    <rPh sb="11" eb="14">
      <t>シキュウガク</t>
    </rPh>
    <phoneticPr fontId="9"/>
  </si>
  <si>
    <t>寄付金その他収入額
（Ｂ）</t>
    <rPh sb="0" eb="3">
      <t>キフキン</t>
    </rPh>
    <rPh sb="5" eb="6">
      <t>タ</t>
    </rPh>
    <rPh sb="6" eb="8">
      <t>シュウニュウ</t>
    </rPh>
    <rPh sb="8" eb="9">
      <t>ガク</t>
    </rPh>
    <phoneticPr fontId="9"/>
  </si>
  <si>
    <t>寄付金を除く支給額
（Ｃ）</t>
    <rPh sb="0" eb="3">
      <t>キフキン</t>
    </rPh>
    <rPh sb="4" eb="5">
      <t>ノゾ</t>
    </rPh>
    <rPh sb="6" eb="9">
      <t>シキュウガク</t>
    </rPh>
    <phoneticPr fontId="9"/>
  </si>
  <si>
    <t>計</t>
    <rPh sb="0" eb="1">
      <t>ケイ</t>
    </rPh>
    <phoneticPr fontId="14"/>
  </si>
  <si>
    <t>今年度
補助対象月数</t>
    <rPh sb="0" eb="3">
      <t>コンネンド</t>
    </rPh>
    <rPh sb="4" eb="6">
      <t>ホジョ</t>
    </rPh>
    <rPh sb="6" eb="8">
      <t>タイショウ</t>
    </rPh>
    <rPh sb="8" eb="10">
      <t>ツキスウ</t>
    </rPh>
    <phoneticPr fontId="9"/>
  </si>
  <si>
    <t>４月</t>
    <rPh sb="1" eb="2">
      <t>ガツ</t>
    </rPh>
    <phoneticPr fontId="9"/>
  </si>
  <si>
    <t>１年目</t>
    <rPh sb="1" eb="3">
      <t>ネンメ</t>
    </rPh>
    <phoneticPr fontId="9"/>
  </si>
  <si>
    <t>2年目</t>
    <rPh sb="1" eb="3">
      <t>ネンメ</t>
    </rPh>
    <phoneticPr fontId="9"/>
  </si>
  <si>
    <t>3年目</t>
    <rPh sb="1" eb="3">
      <t>ネンメ</t>
    </rPh>
    <phoneticPr fontId="9"/>
  </si>
  <si>
    <t>4年目</t>
    <rPh sb="1" eb="3">
      <t>ネンメ</t>
    </rPh>
    <phoneticPr fontId="9"/>
  </si>
  <si>
    <t>5年目</t>
    <rPh sb="1" eb="3">
      <t>ネンメ</t>
    </rPh>
    <phoneticPr fontId="9"/>
  </si>
  <si>
    <t>期間</t>
    <rPh sb="0" eb="2">
      <t>キカン</t>
    </rPh>
    <phoneticPr fontId="9"/>
  </si>
  <si>
    <t>～</t>
    <phoneticPr fontId="9"/>
  </si>
  <si>
    <t xml:space="preserve">   </t>
    <phoneticPr fontId="9"/>
  </si>
  <si>
    <t>事業所名 ：</t>
    <rPh sb="0" eb="3">
      <t>ジギョウショ</t>
    </rPh>
    <rPh sb="3" eb="4">
      <t>メイ</t>
    </rPh>
    <phoneticPr fontId="9"/>
  </si>
  <si>
    <t>今年度
補助申請期間
（▲月～●月）</t>
    <rPh sb="0" eb="3">
      <t>コンネンド</t>
    </rPh>
    <rPh sb="4" eb="6">
      <t>ホジョ</t>
    </rPh>
    <rPh sb="6" eb="8">
      <t>シンセイ</t>
    </rPh>
    <rPh sb="8" eb="10">
      <t>キカン</t>
    </rPh>
    <rPh sb="13" eb="14">
      <t>ツキ</t>
    </rPh>
    <rPh sb="16" eb="17">
      <t>ツキ</t>
    </rPh>
    <phoneticPr fontId="9"/>
  </si>
  <si>
    <t>補助申請期間開始年月
（▲年▲月）</t>
    <rPh sb="0" eb="2">
      <t>ホジョ</t>
    </rPh>
    <rPh sb="2" eb="4">
      <t>シンセイ</t>
    </rPh>
    <rPh sb="4" eb="6">
      <t>キカン</t>
    </rPh>
    <rPh sb="6" eb="8">
      <t>カイシ</t>
    </rPh>
    <rPh sb="8" eb="9">
      <t>ネン</t>
    </rPh>
    <rPh sb="9" eb="10">
      <t>ツキ</t>
    </rPh>
    <rPh sb="13" eb="14">
      <t>ネン</t>
    </rPh>
    <rPh sb="15" eb="16">
      <t>ツキ</t>
    </rPh>
    <phoneticPr fontId="9"/>
  </si>
  <si>
    <t>補助対象
累積月数</t>
    <rPh sb="0" eb="2">
      <t>ホジョ</t>
    </rPh>
    <rPh sb="2" eb="4">
      <t>タイショウ</t>
    </rPh>
    <rPh sb="5" eb="7">
      <t>ルイセキ</t>
    </rPh>
    <rPh sb="7" eb="9">
      <t>ツキスウ</t>
    </rPh>
    <phoneticPr fontId="9"/>
  </si>
  <si>
    <t>奨学金返済額
（Ｄ）※２</t>
    <rPh sb="0" eb="3">
      <t>ショウガクキン</t>
    </rPh>
    <rPh sb="3" eb="5">
      <t>ヘンサイ</t>
    </rPh>
    <rPh sb="5" eb="6">
      <t>ガク</t>
    </rPh>
    <phoneticPr fontId="9"/>
  </si>
  <si>
    <t>補助基準額
（Ｅ）※３</t>
    <rPh sb="0" eb="2">
      <t>ホジョ</t>
    </rPh>
    <rPh sb="2" eb="4">
      <t>キジュン</t>
    </rPh>
    <rPh sb="4" eb="5">
      <t>ガク</t>
    </rPh>
    <phoneticPr fontId="9"/>
  </si>
  <si>
    <t>No.</t>
    <phoneticPr fontId="14"/>
  </si>
  <si>
    <t>補助対象期間
開始年月</t>
    <rPh sb="0" eb="2">
      <t>ホジョ</t>
    </rPh>
    <rPh sb="2" eb="4">
      <t>タイショウ</t>
    </rPh>
    <rPh sb="4" eb="6">
      <t>キカン</t>
    </rPh>
    <rPh sb="7" eb="9">
      <t>カイシ</t>
    </rPh>
    <rPh sb="9" eb="11">
      <t>ネンゲツ</t>
    </rPh>
    <phoneticPr fontId="9"/>
  </si>
  <si>
    <t>別記様式第２号－２（事業所別）</t>
    <rPh sb="0" eb="2">
      <t>ベッキ</t>
    </rPh>
    <rPh sb="2" eb="4">
      <t>ヨウシキ</t>
    </rPh>
    <rPh sb="4" eb="5">
      <t>ダイ</t>
    </rPh>
    <rPh sb="6" eb="7">
      <t>ゴウ</t>
    </rPh>
    <rPh sb="10" eb="13">
      <t>ジギョウショ</t>
    </rPh>
    <rPh sb="13" eb="14">
      <t>ベツ</t>
    </rPh>
    <phoneticPr fontId="5"/>
  </si>
  <si>
    <t>１　補助所要額（事業所計）</t>
    <rPh sb="2" eb="4">
      <t>ホジョ</t>
    </rPh>
    <rPh sb="4" eb="6">
      <t>ショヨウ</t>
    </rPh>
    <rPh sb="6" eb="7">
      <t>ガク</t>
    </rPh>
    <rPh sb="8" eb="11">
      <t>ジギョウショ</t>
    </rPh>
    <rPh sb="11" eb="12">
      <t>ケイ</t>
    </rPh>
    <phoneticPr fontId="9"/>
  </si>
  <si>
    <t>２　対象者ごとの補助所要額</t>
    <rPh sb="2" eb="5">
      <t>タイショウシャ</t>
    </rPh>
    <rPh sb="8" eb="10">
      <t>ホジョ</t>
    </rPh>
    <rPh sb="10" eb="12">
      <t>ショヨウ</t>
    </rPh>
    <rPh sb="12" eb="13">
      <t>ガク</t>
    </rPh>
    <phoneticPr fontId="9"/>
  </si>
  <si>
    <t>交付決定額
（Ｆ）※４</t>
    <rPh sb="0" eb="2">
      <t>コウフ</t>
    </rPh>
    <rPh sb="2" eb="4">
      <t>ケッテイ</t>
    </rPh>
    <rPh sb="4" eb="5">
      <t>ガク</t>
    </rPh>
    <phoneticPr fontId="9"/>
  </si>
  <si>
    <t>選定額
（Ｇ）※５</t>
    <rPh sb="0" eb="2">
      <t>センテイ</t>
    </rPh>
    <rPh sb="2" eb="3">
      <t>ガク</t>
    </rPh>
    <phoneticPr fontId="9"/>
  </si>
  <si>
    <t>※４　Ｆ欄には、交付決定通知に記載された交付決定額を入力すること。</t>
    <rPh sb="4" eb="5">
      <t>ラン</t>
    </rPh>
    <rPh sb="8" eb="10">
      <t>コウフ</t>
    </rPh>
    <rPh sb="10" eb="12">
      <t>ケッテイ</t>
    </rPh>
    <rPh sb="12" eb="14">
      <t>ツウチ</t>
    </rPh>
    <rPh sb="15" eb="17">
      <t>キサイ</t>
    </rPh>
    <rPh sb="20" eb="22">
      <t>コウフ</t>
    </rPh>
    <rPh sb="22" eb="24">
      <t>ケッテイ</t>
    </rPh>
    <rPh sb="24" eb="25">
      <t>ガク</t>
    </rPh>
    <rPh sb="26" eb="28">
      <t>ニュウリョク</t>
    </rPh>
    <phoneticPr fontId="9"/>
  </si>
  <si>
    <t>※１　Ａ欄には、別記様式第２号－２「５　支給スケジュール」の「支給額（総額）」が対象者ごとに反映。</t>
    <rPh sb="4" eb="5">
      <t>ラン</t>
    </rPh>
    <rPh sb="8" eb="10">
      <t>ベッキ</t>
    </rPh>
    <rPh sb="10" eb="12">
      <t>ヨウシキ</t>
    </rPh>
    <rPh sb="12" eb="13">
      <t>ダイ</t>
    </rPh>
    <rPh sb="14" eb="15">
      <t>ゴウ</t>
    </rPh>
    <rPh sb="31" eb="34">
      <t>シキュウガク</t>
    </rPh>
    <rPh sb="35" eb="37">
      <t>ソウガク</t>
    </rPh>
    <rPh sb="40" eb="43">
      <t>タイショウシャ</t>
    </rPh>
    <rPh sb="46" eb="48">
      <t>ハンエイ</t>
    </rPh>
    <phoneticPr fontId="9"/>
  </si>
  <si>
    <t>※６　H欄には、G欄の1000円未満端数を切り捨てた額が反映。</t>
    <rPh sb="4" eb="5">
      <t>ラン</t>
    </rPh>
    <rPh sb="9" eb="10">
      <t>ラン</t>
    </rPh>
    <rPh sb="15" eb="16">
      <t>エン</t>
    </rPh>
    <rPh sb="16" eb="18">
      <t>ミマン</t>
    </rPh>
    <rPh sb="18" eb="20">
      <t>ハスウ</t>
    </rPh>
    <rPh sb="21" eb="22">
      <t>キ</t>
    </rPh>
    <rPh sb="23" eb="24">
      <t>ス</t>
    </rPh>
    <rPh sb="26" eb="27">
      <t>ガク</t>
    </rPh>
    <rPh sb="28" eb="30">
      <t>ハンエイ</t>
    </rPh>
    <phoneticPr fontId="9"/>
  </si>
  <si>
    <t>※５　G欄には、C欄、D欄、E欄、F欄のうち最も低い額が反映。</t>
    <rPh sb="4" eb="5">
      <t>ラン</t>
    </rPh>
    <rPh sb="9" eb="10">
      <t>ラン</t>
    </rPh>
    <rPh sb="12" eb="13">
      <t>ラン</t>
    </rPh>
    <rPh sb="15" eb="16">
      <t>ラン</t>
    </rPh>
    <rPh sb="18" eb="19">
      <t>ラン</t>
    </rPh>
    <rPh sb="22" eb="23">
      <t>モット</t>
    </rPh>
    <rPh sb="24" eb="25">
      <t>ヒク</t>
    </rPh>
    <rPh sb="26" eb="27">
      <t>ガク</t>
    </rPh>
    <rPh sb="28" eb="30">
      <t>ハンエイ</t>
    </rPh>
    <phoneticPr fontId="9"/>
  </si>
  <si>
    <t>補助所要額
（Ｈ）※６</t>
    <rPh sb="0" eb="2">
      <t>ホジョ</t>
    </rPh>
    <rPh sb="2" eb="4">
      <t>ショヨウ</t>
    </rPh>
    <rPh sb="4" eb="5">
      <t>ガク</t>
    </rPh>
    <phoneticPr fontId="9"/>
  </si>
  <si>
    <t>一月当たりの支給額</t>
    <rPh sb="0" eb="2">
      <t>ヒトツキ</t>
    </rPh>
    <rPh sb="2" eb="3">
      <t>ア</t>
    </rPh>
    <rPh sb="6" eb="8">
      <t>シキュウ</t>
    </rPh>
    <rPh sb="8" eb="9">
      <t>ガク</t>
    </rPh>
    <phoneticPr fontId="9"/>
  </si>
  <si>
    <t>（単位：円）</t>
    <phoneticPr fontId="9"/>
  </si>
  <si>
    <t>（単位：円）</t>
    <phoneticPr fontId="9"/>
  </si>
  <si>
    <t>別記様式第2号－２（事業所別）</t>
    <phoneticPr fontId="9"/>
  </si>
  <si>
    <t>※２　Ｄ欄には、別記様式第１号－２「４　返済スケジュール」の「一月当たりの返済額」×「今年度返済月数」の額が対象者ごとに反映。</t>
    <rPh sb="4" eb="5">
      <t>ラン</t>
    </rPh>
    <rPh sb="8" eb="10">
      <t>ベッキ</t>
    </rPh>
    <rPh sb="10" eb="12">
      <t>ヨウシキ</t>
    </rPh>
    <rPh sb="12" eb="13">
      <t>ダイ</t>
    </rPh>
    <rPh sb="14" eb="15">
      <t>ゴウ</t>
    </rPh>
    <phoneticPr fontId="9"/>
  </si>
  <si>
    <t>※３　Ｅ欄には、５万円に、別記様式第１号－２「４　返済スケジュール」の「今年度返済月数」と「５　支給スケジュール」の「今年度支給月数」のうち小さい月数を乗じて得た額が反映。</t>
    <rPh sb="4" eb="5">
      <t>ラン</t>
    </rPh>
    <rPh sb="9" eb="11">
      <t>マンエン</t>
    </rPh>
    <rPh sb="13" eb="15">
      <t>ベッキ</t>
    </rPh>
    <rPh sb="15" eb="17">
      <t>ヨウシキ</t>
    </rPh>
    <rPh sb="17" eb="18">
      <t>ダイ</t>
    </rPh>
    <rPh sb="19" eb="20">
      <t>ゴウ</t>
    </rPh>
    <rPh sb="76" eb="77">
      <t>ジョウ</t>
    </rPh>
    <rPh sb="79" eb="80">
      <t>エ</t>
    </rPh>
    <rPh sb="81" eb="82">
      <t>ガク</t>
    </rPh>
    <rPh sb="83" eb="85">
      <t>ハンエイ</t>
    </rPh>
    <phoneticPr fontId="9"/>
  </si>
  <si>
    <t>補助対象
累積年数</t>
    <rPh sb="0" eb="2">
      <t>ホジョ</t>
    </rPh>
    <rPh sb="2" eb="4">
      <t>タイショウ</t>
    </rPh>
    <rPh sb="5" eb="7">
      <t>ルイセキ</t>
    </rPh>
    <rPh sb="7" eb="9">
      <t>ネンスウ</t>
    </rPh>
    <phoneticPr fontId="9"/>
  </si>
  <si>
    <t>支給額
（総額）</t>
    <rPh sb="0" eb="3">
      <t>シキュウガク</t>
    </rPh>
    <rPh sb="5" eb="7">
      <t>ソウガク</t>
    </rPh>
    <phoneticPr fontId="9"/>
  </si>
  <si>
    <t>返済額
（総額）</t>
    <rPh sb="0" eb="2">
      <t>ヘンサイ</t>
    </rPh>
    <rPh sb="2" eb="3">
      <t>ガク</t>
    </rPh>
    <rPh sb="5" eb="7">
      <t>ソウガク</t>
    </rPh>
    <phoneticPr fontId="9"/>
  </si>
  <si>
    <t>取得（予定）
資格</t>
    <rPh sb="0" eb="2">
      <t>シュトク</t>
    </rPh>
    <rPh sb="3" eb="5">
      <t>ヨテイ</t>
    </rPh>
    <rPh sb="7" eb="9">
      <t>シカク</t>
    </rPh>
    <phoneticPr fontId="9"/>
  </si>
  <si>
    <t>報告時点での
保有資格</t>
    <rPh sb="0" eb="2">
      <t>ホウコク</t>
    </rPh>
    <rPh sb="2" eb="4">
      <t>ジテン</t>
    </rPh>
    <rPh sb="7" eb="9">
      <t>ホユウ</t>
    </rPh>
    <rPh sb="9" eb="11">
      <t>シカク</t>
    </rPh>
    <phoneticPr fontId="9"/>
  </si>
  <si>
    <t>令和２年度　介護職員奨学金返済・育成支援事業費補助金　実績報告内訳（事業所別）</t>
    <rPh sb="0" eb="2">
      <t>レイワ</t>
    </rPh>
    <rPh sb="3" eb="4">
      <t>ネン</t>
    </rPh>
    <rPh sb="4" eb="5">
      <t>ド</t>
    </rPh>
    <rPh sb="6" eb="8">
      <t>カイゴ</t>
    </rPh>
    <rPh sb="8" eb="10">
      <t>ショクイン</t>
    </rPh>
    <rPh sb="10" eb="13">
      <t>ショウガクキン</t>
    </rPh>
    <rPh sb="13" eb="15">
      <t>ヘンサイ</t>
    </rPh>
    <rPh sb="16" eb="18">
      <t>イクセイ</t>
    </rPh>
    <rPh sb="18" eb="20">
      <t>シエン</t>
    </rPh>
    <rPh sb="20" eb="22">
      <t>ジギョウ</t>
    </rPh>
    <rPh sb="22" eb="23">
      <t>ヒ</t>
    </rPh>
    <rPh sb="23" eb="26">
      <t>ホジョキン</t>
    </rPh>
    <rPh sb="27" eb="29">
      <t>ジッセキ</t>
    </rPh>
    <rPh sb="29" eb="31">
      <t>ホウコク</t>
    </rPh>
    <rPh sb="31" eb="33">
      <t>ウチワケ</t>
    </rPh>
    <rPh sb="34" eb="37">
      <t>ジギョウショ</t>
    </rPh>
    <rPh sb="37" eb="38">
      <t>ベツ</t>
    </rPh>
    <phoneticPr fontId="9"/>
  </si>
  <si>
    <t>４　返済スケジュール（今年度の月ごとの返済額を入力すること）※１</t>
    <rPh sb="2" eb="4">
      <t>ヘンサイ</t>
    </rPh>
    <rPh sb="11" eb="14">
      <t>コンネンド</t>
    </rPh>
    <rPh sb="15" eb="16">
      <t>ツキ</t>
    </rPh>
    <rPh sb="19" eb="21">
      <t>ヘンサイ</t>
    </rPh>
    <rPh sb="21" eb="22">
      <t>ガク</t>
    </rPh>
    <rPh sb="23" eb="25">
      <t>ニュウリョク</t>
    </rPh>
    <phoneticPr fontId="9"/>
  </si>
  <si>
    <t>返還方法
※２</t>
    <rPh sb="0" eb="2">
      <t>ヘンカン</t>
    </rPh>
    <rPh sb="2" eb="4">
      <t>ホウホウ</t>
    </rPh>
    <phoneticPr fontId="9"/>
  </si>
  <si>
    <t>一月当たりの返済額
（返済年額／12ヵ月）　※３</t>
    <rPh sb="6" eb="8">
      <t>ヘンサイ</t>
    </rPh>
    <rPh sb="11" eb="13">
      <t>ヘンサイ</t>
    </rPh>
    <rPh sb="13" eb="14">
      <t>ネン</t>
    </rPh>
    <rPh sb="14" eb="15">
      <t>ガク</t>
    </rPh>
    <rPh sb="19" eb="20">
      <t>ゲツ</t>
    </rPh>
    <phoneticPr fontId="9"/>
  </si>
  <si>
    <t>今年度
返済月数
※４</t>
    <rPh sb="0" eb="3">
      <t>コンネンド</t>
    </rPh>
    <rPh sb="4" eb="6">
      <t>ヘンサイ</t>
    </rPh>
    <rPh sb="6" eb="8">
      <t>ゲッスウ</t>
    </rPh>
    <phoneticPr fontId="9"/>
  </si>
  <si>
    <t>※１　対象者が当該月に実際に返済した額を記載すること。</t>
    <rPh sb="3" eb="6">
      <t>タイショウシャ</t>
    </rPh>
    <rPh sb="7" eb="9">
      <t>トウガイ</t>
    </rPh>
    <rPh sb="9" eb="10">
      <t>ツキ</t>
    </rPh>
    <rPh sb="11" eb="13">
      <t>ジッサイ</t>
    </rPh>
    <rPh sb="14" eb="16">
      <t>ヘンサイ</t>
    </rPh>
    <rPh sb="18" eb="19">
      <t>ガク</t>
    </rPh>
    <rPh sb="20" eb="22">
      <t>キサイ</t>
    </rPh>
    <phoneticPr fontId="9"/>
  </si>
  <si>
    <t>※２　「月賦」、「月賦半年賦併用」、「半年賦」、「年賦」、「その他」　から選択して入力すること。「その他」の場合は詳細を備考欄に入力すること。</t>
    <rPh sb="4" eb="6">
      <t>ゲップ</t>
    </rPh>
    <rPh sb="9" eb="16">
      <t>ゲップハンネンプヘイヨウ</t>
    </rPh>
    <rPh sb="19" eb="22">
      <t>ハンネンプ</t>
    </rPh>
    <rPh sb="25" eb="27">
      <t>ネンプ</t>
    </rPh>
    <rPh sb="32" eb="33">
      <t>タ</t>
    </rPh>
    <rPh sb="37" eb="39">
      <t>センタク</t>
    </rPh>
    <rPh sb="41" eb="43">
      <t>ニュウリョク</t>
    </rPh>
    <rPh sb="51" eb="52">
      <t>タ</t>
    </rPh>
    <rPh sb="54" eb="56">
      <t>バアイ</t>
    </rPh>
    <rPh sb="57" eb="59">
      <t>ショウサイ</t>
    </rPh>
    <rPh sb="60" eb="62">
      <t>ビコウ</t>
    </rPh>
    <rPh sb="62" eb="63">
      <t>ラン</t>
    </rPh>
    <rPh sb="64" eb="66">
      <t>ニュウリョク</t>
    </rPh>
    <phoneticPr fontId="9"/>
  </si>
  <si>
    <t>※３　奨学金返還証明書に記載された年間の返還金額を１２で除した額を記入すること。小数点以下切り上げ。</t>
    <rPh sb="3" eb="6">
      <t>ショウガクキン</t>
    </rPh>
    <rPh sb="6" eb="8">
      <t>ヘンカン</t>
    </rPh>
    <rPh sb="8" eb="11">
      <t>ショウメイショ</t>
    </rPh>
    <rPh sb="12" eb="14">
      <t>キサイ</t>
    </rPh>
    <rPh sb="17" eb="19">
      <t>ネンカン</t>
    </rPh>
    <rPh sb="20" eb="22">
      <t>ヘンカン</t>
    </rPh>
    <rPh sb="22" eb="24">
      <t>キンガク</t>
    </rPh>
    <rPh sb="28" eb="29">
      <t>ジョ</t>
    </rPh>
    <rPh sb="31" eb="32">
      <t>ガク</t>
    </rPh>
    <rPh sb="33" eb="35">
      <t>キニュウ</t>
    </rPh>
    <phoneticPr fontId="9"/>
  </si>
  <si>
    <t>※４　補助申請期間中に奨学金を返済する月数（数字）を記入すること。</t>
    <rPh sb="3" eb="5">
      <t>ホジョ</t>
    </rPh>
    <rPh sb="5" eb="7">
      <t>シンセイ</t>
    </rPh>
    <rPh sb="7" eb="9">
      <t>キカン</t>
    </rPh>
    <rPh sb="9" eb="10">
      <t>チュウ</t>
    </rPh>
    <rPh sb="11" eb="14">
      <t>ショウガクキン</t>
    </rPh>
    <rPh sb="15" eb="17">
      <t>ヘンサイ</t>
    </rPh>
    <rPh sb="19" eb="21">
      <t>ツキスウ</t>
    </rPh>
    <rPh sb="22" eb="24">
      <t>スウジ</t>
    </rPh>
    <rPh sb="26" eb="28">
      <t>キニュウ</t>
    </rPh>
    <phoneticPr fontId="10"/>
  </si>
  <si>
    <t>５　支給スケジュール（今年度の月ごとの支給額を入力すること）※５</t>
    <rPh sb="2" eb="4">
      <t>シキュウ</t>
    </rPh>
    <rPh sb="19" eb="21">
      <t>シキュウ</t>
    </rPh>
    <phoneticPr fontId="9"/>
  </si>
  <si>
    <t>支給方法
※６</t>
    <rPh sb="0" eb="2">
      <t>シキュウ</t>
    </rPh>
    <rPh sb="2" eb="4">
      <t>ホウホウ</t>
    </rPh>
    <phoneticPr fontId="9"/>
  </si>
  <si>
    <t>今年度
支給月数
※７</t>
    <rPh sb="0" eb="3">
      <t>コンネンド</t>
    </rPh>
    <rPh sb="4" eb="6">
      <t>シキュウ</t>
    </rPh>
    <rPh sb="6" eb="8">
      <t>ツキスウ</t>
    </rPh>
    <phoneticPr fontId="9"/>
  </si>
  <si>
    <t>※５　対象者に当該月に実際に支給した額を記載すること。</t>
    <rPh sb="3" eb="6">
      <t>タイショウシャ</t>
    </rPh>
    <rPh sb="7" eb="9">
      <t>トウガイ</t>
    </rPh>
    <rPh sb="9" eb="10">
      <t>ツキ</t>
    </rPh>
    <rPh sb="11" eb="13">
      <t>ジッサイ</t>
    </rPh>
    <rPh sb="14" eb="16">
      <t>シキュウ</t>
    </rPh>
    <rPh sb="18" eb="19">
      <t>ガク</t>
    </rPh>
    <rPh sb="20" eb="22">
      <t>キサイ</t>
    </rPh>
    <phoneticPr fontId="9"/>
  </si>
  <si>
    <t>※６　「手当」、「一時金」、「基本給」、「その他」　から選択して入力すること。「その他」の場合は詳細を備考欄に入力すること。</t>
    <rPh sb="4" eb="6">
      <t>テアテ</t>
    </rPh>
    <rPh sb="9" eb="12">
      <t>イチジキン</t>
    </rPh>
    <rPh sb="15" eb="18">
      <t>キホンキュウ</t>
    </rPh>
    <phoneticPr fontId="9"/>
  </si>
  <si>
    <t>※７　対象者に手当等を支給した月数（数字）を記入すること。</t>
    <rPh sb="3" eb="6">
      <t>タイショウシャ</t>
    </rPh>
    <rPh sb="7" eb="9">
      <t>テアテ</t>
    </rPh>
    <rPh sb="9" eb="10">
      <t>トウ</t>
    </rPh>
    <rPh sb="11" eb="13">
      <t>シキュウ</t>
    </rPh>
    <rPh sb="15" eb="17">
      <t>ツキスウ</t>
    </rPh>
    <rPh sb="18" eb="20">
      <t>スウジ</t>
    </rPh>
    <rPh sb="22" eb="24">
      <t>キニュウ</t>
    </rPh>
    <phoneticPr fontId="9"/>
  </si>
  <si>
    <t>６　５年間の資格取得計画</t>
    <rPh sb="3" eb="5">
      <t>ネンカン</t>
    </rPh>
    <rPh sb="6" eb="8">
      <t>シカク</t>
    </rPh>
    <rPh sb="8" eb="10">
      <t>シュトク</t>
    </rPh>
    <rPh sb="10" eb="12">
      <t>ケイカク</t>
    </rPh>
    <phoneticPr fontId="9"/>
  </si>
  <si>
    <t>※　補助対象期間開始月から２年以内に介護職員初任者研修、４年以内に実務者研修を修了すること。また、４年以内に介護福祉士となる資格を取得していない者は、５年目に介護福祉士試験を受験すること。</t>
    <rPh sb="2" eb="4">
      <t>ホジョ</t>
    </rPh>
    <rPh sb="4" eb="6">
      <t>タイショウ</t>
    </rPh>
    <rPh sb="6" eb="8">
      <t>キカン</t>
    </rPh>
    <rPh sb="8" eb="10">
      <t>カイシ</t>
    </rPh>
    <rPh sb="10" eb="11">
      <t>ツキ</t>
    </rPh>
    <rPh sb="14" eb="15">
      <t>ネン</t>
    </rPh>
    <rPh sb="15" eb="17">
      <t>イナイ</t>
    </rPh>
    <rPh sb="18" eb="20">
      <t>カイゴ</t>
    </rPh>
    <rPh sb="20" eb="22">
      <t>ショクイン</t>
    </rPh>
    <rPh sb="22" eb="25">
      <t>ショニンシャ</t>
    </rPh>
    <rPh sb="25" eb="27">
      <t>ケンシュウ</t>
    </rPh>
    <rPh sb="29" eb="30">
      <t>ネン</t>
    </rPh>
    <rPh sb="30" eb="32">
      <t>イナイ</t>
    </rPh>
    <rPh sb="33" eb="36">
      <t>ジツムシャ</t>
    </rPh>
    <rPh sb="36" eb="38">
      <t>ケンシュウ</t>
    </rPh>
    <rPh sb="39" eb="41">
      <t>シュウリョウ</t>
    </rPh>
    <phoneticPr fontId="9"/>
  </si>
  <si>
    <t>　  なお、介護福祉士試験の合否は問わない。　</t>
    <phoneticPr fontId="9"/>
  </si>
  <si>
    <t>※　前年度からの継続対象者について、過去の期間の「取得（予定）資格」欄には、その年に取得した資格（実績）を記載すること。</t>
    <rPh sb="2" eb="5">
      <t>ゼンネンド</t>
    </rPh>
    <rPh sb="8" eb="10">
      <t>ケイゾク</t>
    </rPh>
    <rPh sb="10" eb="13">
      <t>タイショウシャ</t>
    </rPh>
    <rPh sb="18" eb="20">
      <t>カコ</t>
    </rPh>
    <rPh sb="21" eb="23">
      <t>キカン</t>
    </rPh>
    <rPh sb="25" eb="27">
      <t>シュトク</t>
    </rPh>
    <rPh sb="28" eb="30">
      <t>ヨテイ</t>
    </rPh>
    <rPh sb="31" eb="33">
      <t>シカク</t>
    </rPh>
    <rPh sb="34" eb="35">
      <t>ラン</t>
    </rPh>
    <rPh sb="40" eb="41">
      <t>トシ</t>
    </rPh>
    <rPh sb="42" eb="44">
      <t>シュトク</t>
    </rPh>
    <rPh sb="46" eb="48">
      <t>シカク</t>
    </rPh>
    <rPh sb="49" eb="51">
      <t>ジッセキ</t>
    </rPh>
    <rPh sb="53" eb="55">
      <t>キサイ</t>
    </rPh>
    <phoneticPr fontId="9"/>
  </si>
  <si>
    <t>西新宿○○介護事業所</t>
    <phoneticPr fontId="9"/>
  </si>
  <si>
    <t>東京都新宿区西新宿２－７－１</t>
    <phoneticPr fontId="9"/>
  </si>
  <si>
    <t>保健　次郎</t>
    <rPh sb="0" eb="2">
      <t>ホケン</t>
    </rPh>
    <rPh sb="3" eb="5">
      <t>ジロウ</t>
    </rPh>
    <phoneticPr fontId="9"/>
  </si>
  <si>
    <t>健康　花子</t>
    <rPh sb="0" eb="2">
      <t>ケンコウ</t>
    </rPh>
    <rPh sb="3" eb="5">
      <t>ハナコ</t>
    </rPh>
    <phoneticPr fontId="9"/>
  </si>
  <si>
    <t>新宿　宏美</t>
    <rPh sb="0" eb="2">
      <t>シンジュク</t>
    </rPh>
    <rPh sb="3" eb="5">
      <t>ヒロミ</t>
    </rPh>
    <phoneticPr fontId="9"/>
  </si>
  <si>
    <t>1993年7月7日</t>
    <rPh sb="4" eb="5">
      <t>ネン</t>
    </rPh>
    <rPh sb="6" eb="7">
      <t>ガツ</t>
    </rPh>
    <rPh sb="8" eb="9">
      <t>ニチ</t>
    </rPh>
    <phoneticPr fontId="9"/>
  </si>
  <si>
    <t>2016年3月22日</t>
    <rPh sb="4" eb="5">
      <t>ネン</t>
    </rPh>
    <rPh sb="6" eb="7">
      <t>ガツ</t>
    </rPh>
    <rPh sb="9" eb="10">
      <t>ニチ</t>
    </rPh>
    <phoneticPr fontId="9"/>
  </si>
  <si>
    <t>月賦</t>
  </si>
  <si>
    <t>月賦半年賦併用</t>
  </si>
  <si>
    <t>一時金</t>
  </si>
  <si>
    <t>基本給</t>
  </si>
  <si>
    <t>手当</t>
  </si>
  <si>
    <t>東京太郎については、2月に一時金として4月～2月の返済分を支払った。</t>
    <rPh sb="0" eb="2">
      <t>トウキョウ</t>
    </rPh>
    <phoneticPr fontId="9"/>
  </si>
  <si>
    <t>1997年5月5日</t>
    <rPh sb="4" eb="5">
      <t>ネン</t>
    </rPh>
    <rPh sb="6" eb="7">
      <t>ガツ</t>
    </rPh>
    <rPh sb="8" eb="9">
      <t>ニチ</t>
    </rPh>
    <phoneticPr fontId="9"/>
  </si>
  <si>
    <t>2020年3月15日</t>
    <phoneticPr fontId="9"/>
  </si>
  <si>
    <t>1993年8月8日</t>
    <rPh sb="4" eb="5">
      <t>ネン</t>
    </rPh>
    <rPh sb="6" eb="7">
      <t>ガツ</t>
    </rPh>
    <rPh sb="8" eb="9">
      <t>ニチ</t>
    </rPh>
    <phoneticPr fontId="9"/>
  </si>
  <si>
    <t>2017年3月25日</t>
    <rPh sb="4" eb="5">
      <t>ネン</t>
    </rPh>
    <rPh sb="6" eb="7">
      <t>ガツ</t>
    </rPh>
    <rPh sb="9" eb="10">
      <t>ニチ</t>
    </rPh>
    <phoneticPr fontId="9"/>
  </si>
  <si>
    <t>1993年11月11日</t>
    <rPh sb="4" eb="5">
      <t>ネン</t>
    </rPh>
    <rPh sb="7" eb="8">
      <t>ガツ</t>
    </rPh>
    <rPh sb="10" eb="11">
      <t>ニチ</t>
    </rPh>
    <phoneticPr fontId="9"/>
  </si>
  <si>
    <t>2016年3月20日</t>
    <phoneticPr fontId="9"/>
  </si>
  <si>
    <t>1993年9月9日</t>
    <rPh sb="4" eb="5">
      <t>ネン</t>
    </rPh>
    <rPh sb="6" eb="7">
      <t>ガツ</t>
    </rPh>
    <rPh sb="8" eb="9">
      <t>ニチ</t>
    </rPh>
    <phoneticPr fontId="9"/>
  </si>
  <si>
    <t>2016年3月18日</t>
    <rPh sb="4" eb="5">
      <t>ネン</t>
    </rPh>
    <rPh sb="6" eb="7">
      <t>ガツ</t>
    </rPh>
    <rPh sb="9" eb="10">
      <t>ニチ</t>
    </rPh>
    <phoneticPr fontId="9"/>
  </si>
  <si>
    <t>福祉　月子</t>
    <rPh sb="0" eb="2">
      <t>フクシ</t>
    </rPh>
    <rPh sb="3" eb="5">
      <t>ツキコ</t>
    </rPh>
    <phoneticPr fontId="9"/>
  </si>
  <si>
    <t>東京　太郎</t>
    <phoneticPr fontId="9"/>
  </si>
  <si>
    <t>初任者</t>
  </si>
  <si>
    <t>実務者</t>
  </si>
  <si>
    <t>介護福祉士</t>
  </si>
  <si>
    <t>今年度
補助申請期間</t>
    <rPh sb="0" eb="3">
      <t>コンネンド</t>
    </rPh>
    <rPh sb="4" eb="6">
      <t>ホジョ</t>
    </rPh>
    <rPh sb="6" eb="8">
      <t>シンセイ</t>
    </rPh>
    <rPh sb="8" eb="10">
      <t>キカン</t>
    </rPh>
    <phoneticPr fontId="9"/>
  </si>
  <si>
    <t>開始月</t>
    <rPh sb="0" eb="2">
      <t>カイシ</t>
    </rPh>
    <rPh sb="2" eb="3">
      <t>ツキ</t>
    </rPh>
    <phoneticPr fontId="9"/>
  </si>
  <si>
    <t>終了月</t>
    <rPh sb="0" eb="3">
      <t>シュウリョウツキ</t>
    </rPh>
    <phoneticPr fontId="9"/>
  </si>
  <si>
    <t>一月当たりの返済額
（返済年額／12ヵ月）
※３</t>
    <rPh sb="6" eb="8">
      <t>ヘンサイ</t>
    </rPh>
    <rPh sb="11" eb="13">
      <t>ヘンサイ</t>
    </rPh>
    <rPh sb="13" eb="14">
      <t>ネン</t>
    </rPh>
    <rPh sb="14" eb="15">
      <t>ガク</t>
    </rPh>
    <rPh sb="19" eb="20">
      <t>ゲツ</t>
    </rPh>
    <phoneticPr fontId="9"/>
  </si>
  <si>
    <t>1年目</t>
    <rPh sb="1" eb="3">
      <t>ネンメ</t>
    </rPh>
    <phoneticPr fontId="9"/>
  </si>
  <si>
    <t>　  なお、介護福祉士試験の合否は問わない。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</si>
</sst>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
    <numFmt numFmtId="177" formatCode="#"/>
    <numFmt numFmtId="178" formatCode="#,###&quot;年目&quot;"/>
    <numFmt numFmtId="179" formatCode="0_);[Red]\(0\)"/>
    <numFmt numFmtId="180" formatCode="#&quot;月&quot;"/>
    <numFmt numFmtId="181" formatCode="#&quot;ヶ月&quot;"/>
    <numFmt numFmtId="182" formatCode="0_ ;[Red]\-0\ "/>
  </numFmts>
  <fonts count="3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indexed="8"/>
      <name val="ＭＳ Ｐゴシック"/>
      <family val="3"/>
      <charset val="128"/>
    </font>
    <font>
      <sz val="11"/>
      <name val="ＭＳ Ｐゴシック"/>
      <family val="3"/>
      <charset val="128"/>
      <scheme val="minor"/>
    </font>
    <font>
      <b/>
      <sz val="11"/>
      <name val="ＭＳ Ｐゴシック"/>
      <family val="3"/>
      <charset val="128"/>
      <scheme val="minor"/>
    </font>
    <font>
      <sz val="6"/>
      <name val="ＭＳ Ｐゴシック"/>
      <family val="3"/>
      <charset val="128"/>
      <scheme val="minor"/>
    </font>
    <font>
      <b/>
      <sz val="12"/>
      <color indexed="8"/>
      <name val="ＭＳ Ｐゴシック"/>
      <family val="3"/>
      <charset val="128"/>
    </font>
    <font>
      <sz val="12"/>
      <name val="ＭＳ Ｐゴシック"/>
      <family val="3"/>
      <charset val="128"/>
      <scheme val="minor"/>
    </font>
    <font>
      <sz val="10"/>
      <name val="HGP創英角ﾎﾟｯﾌﾟ体"/>
      <family val="3"/>
      <charset val="128"/>
    </font>
    <font>
      <b/>
      <sz val="9"/>
      <color indexed="81"/>
      <name val="ＭＳ Ｐゴシック"/>
      <family val="3"/>
      <charset val="128"/>
    </font>
    <font>
      <sz val="6"/>
      <name val="ＭＳ Ｐゴシック"/>
      <family val="2"/>
      <charset val="128"/>
      <scheme val="minor"/>
    </font>
    <font>
      <sz val="11"/>
      <color theme="1"/>
      <name val="ＭＳ Ｐゴシック"/>
      <family val="2"/>
      <scheme val="minor"/>
    </font>
    <font>
      <b/>
      <sz val="12"/>
      <name val="ＭＳ Ｐゴシック"/>
      <family val="3"/>
      <charset val="128"/>
      <scheme val="minor"/>
    </font>
    <font>
      <sz val="10"/>
      <name val="ＭＳ Ｐゴシック"/>
      <family val="3"/>
      <charset val="128"/>
      <scheme val="minor"/>
    </font>
    <font>
      <b/>
      <sz val="12"/>
      <name val="ＭＳ Ｐゴシック"/>
      <family val="3"/>
      <charset val="128"/>
    </font>
    <font>
      <sz val="9"/>
      <color indexed="81"/>
      <name val="MS P ゴシック"/>
      <family val="3"/>
      <charset val="128"/>
    </font>
    <font>
      <b/>
      <sz val="9"/>
      <color indexed="81"/>
      <name val="MS P ゴシック"/>
      <family val="3"/>
      <charset val="128"/>
    </font>
    <font>
      <b/>
      <sz val="11"/>
      <name val="MSPゴシック"/>
      <family val="3"/>
      <charset val="128"/>
    </font>
    <font>
      <b/>
      <sz val="12"/>
      <name val="MSPゴシック"/>
      <family val="3"/>
      <charset val="128"/>
    </font>
    <font>
      <sz val="11"/>
      <name val="ＭＳ Ｐゴシック"/>
      <family val="2"/>
      <charset val="128"/>
      <scheme val="minor"/>
    </font>
    <font>
      <b/>
      <sz val="12"/>
      <name val="ＭＳ Ｐゴシック"/>
      <family val="2"/>
      <charset val="128"/>
    </font>
    <font>
      <sz val="14"/>
      <name val="ＭＳ Ｐゴシック"/>
      <family val="3"/>
      <charset val="128"/>
      <scheme val="minor"/>
    </font>
    <font>
      <b/>
      <sz val="16"/>
      <name val="ＭＳ Ｐゴシック"/>
      <family val="3"/>
      <charset val="128"/>
      <scheme val="minor"/>
    </font>
    <font>
      <sz val="9"/>
      <name val="MSPゴシック"/>
      <family val="3"/>
      <charset val="128"/>
    </font>
    <font>
      <sz val="11"/>
      <name val="MSPゴシック"/>
      <family val="3"/>
      <charset val="128"/>
    </font>
    <font>
      <sz val="12"/>
      <name val="MSPゴシック"/>
      <family val="3"/>
      <charset val="128"/>
    </font>
    <font>
      <sz val="11"/>
      <color rgb="FFFF0000"/>
      <name val="HGP創英角ﾎﾟｯﾌﾟ体"/>
      <family val="3"/>
      <charset val="128"/>
    </font>
    <font>
      <sz val="12"/>
      <color rgb="FFFF0000"/>
      <name val="HGP創英角ﾎﾟｯﾌﾟ体"/>
      <family val="3"/>
      <charset val="128"/>
    </font>
    <font>
      <b/>
      <sz val="12"/>
      <color indexed="81"/>
      <name val="MS P ゴシック"/>
      <family val="3"/>
      <charset val="128"/>
    </font>
    <font>
      <b/>
      <u/>
      <sz val="12"/>
      <color indexed="81"/>
      <name val="MS P ゴシック"/>
      <family val="3"/>
      <charset val="128"/>
    </font>
    <font>
      <b/>
      <sz val="14"/>
      <color indexed="81"/>
      <name val="MS P ゴシック"/>
      <family val="3"/>
      <charset val="128"/>
    </font>
    <font>
      <b/>
      <u/>
      <sz val="14"/>
      <color indexed="81"/>
      <name val="MS P ゴシック"/>
      <family val="3"/>
      <charset val="128"/>
    </font>
  </fonts>
  <fills count="6">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9" tint="0.79998168889431442"/>
        <bgColor indexed="64"/>
      </patternFill>
    </fill>
    <fill>
      <patternFill patternType="solid">
        <fgColor theme="3" tint="0.79998168889431442"/>
        <bgColor indexed="64"/>
      </patternFill>
    </fill>
  </fills>
  <borders count="24">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38" fontId="6" fillId="0" borderId="0" applyFont="0" applyFill="0" applyBorder="0" applyAlignment="0" applyProtection="0">
      <alignment vertical="center"/>
    </xf>
    <xf numFmtId="0" fontId="4" fillId="0" borderId="0">
      <alignment vertical="center"/>
    </xf>
    <xf numFmtId="38" fontId="15" fillId="0" borderId="0" applyFont="0" applyFill="0" applyBorder="0" applyAlignment="0" applyProtection="0">
      <alignment vertical="center"/>
    </xf>
    <xf numFmtId="0" fontId="15" fillId="0" borderId="0"/>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94">
    <xf numFmtId="0" fontId="0" fillId="0" borderId="0" xfId="0">
      <alignment vertical="center"/>
    </xf>
    <xf numFmtId="0" fontId="7" fillId="0" borderId="0" xfId="0" applyFont="1">
      <alignment vertical="center"/>
    </xf>
    <xf numFmtId="38" fontId="7" fillId="0" borderId="0" xfId="1" applyFont="1">
      <alignment vertical="center"/>
    </xf>
    <xf numFmtId="0" fontId="7" fillId="0" borderId="0" xfId="0" applyFont="1" applyAlignment="1">
      <alignment horizontal="center" vertical="center"/>
    </xf>
    <xf numFmtId="38" fontId="7" fillId="0" borderId="0" xfId="1" applyFont="1" applyBorder="1">
      <alignment vertical="center"/>
    </xf>
    <xf numFmtId="0" fontId="11" fillId="0" borderId="0" xfId="0" applyFont="1">
      <alignment vertical="center"/>
    </xf>
    <xf numFmtId="38" fontId="7" fillId="0" borderId="4" xfId="1" applyFont="1" applyBorder="1">
      <alignment vertical="center"/>
    </xf>
    <xf numFmtId="38" fontId="7" fillId="0" borderId="6" xfId="1" applyFont="1" applyBorder="1">
      <alignment vertical="center"/>
    </xf>
    <xf numFmtId="0" fontId="7" fillId="0" borderId="0" xfId="0" applyFont="1" applyBorder="1" applyAlignment="1">
      <alignment horizontal="center" vertical="center"/>
    </xf>
    <xf numFmtId="38" fontId="7" fillId="0" borderId="0" xfId="1" applyFont="1" applyBorder="1" applyAlignment="1">
      <alignment vertical="center"/>
    </xf>
    <xf numFmtId="49" fontId="12" fillId="0" borderId="0" xfId="0" applyNumberFormat="1" applyFont="1" applyBorder="1" applyAlignment="1">
      <alignment horizontal="center" vertical="center" wrapText="1"/>
    </xf>
    <xf numFmtId="0" fontId="7" fillId="0" borderId="0" xfId="0" applyFont="1" applyBorder="1" applyAlignment="1">
      <alignment horizontal="left" vertical="center"/>
    </xf>
    <xf numFmtId="0" fontId="7" fillId="3" borderId="4" xfId="0" applyFont="1" applyFill="1" applyBorder="1" applyAlignment="1">
      <alignment horizontal="center" vertical="center"/>
    </xf>
    <xf numFmtId="0" fontId="7" fillId="3" borderId="4" xfId="0" applyFont="1" applyFill="1" applyBorder="1" applyAlignment="1">
      <alignment horizontal="center" vertical="center" shrinkToFit="1"/>
    </xf>
    <xf numFmtId="0" fontId="7" fillId="3" borderId="6" xfId="0" applyFont="1" applyFill="1" applyBorder="1" applyAlignment="1">
      <alignment horizontal="center" vertical="center" shrinkToFit="1"/>
    </xf>
    <xf numFmtId="0" fontId="7" fillId="0" borderId="0" xfId="0" applyFont="1" applyBorder="1" applyAlignment="1">
      <alignment vertical="center" wrapText="1"/>
    </xf>
    <xf numFmtId="0" fontId="11" fillId="0" borderId="0" xfId="0" applyFont="1" applyBorder="1" applyAlignment="1">
      <alignment horizontal="left" vertical="center"/>
    </xf>
    <xf numFmtId="0" fontId="11" fillId="0" borderId="0" xfId="2" applyFont="1">
      <alignment vertical="center"/>
    </xf>
    <xf numFmtId="38" fontId="18" fillId="0" borderId="0" xfId="1" applyFont="1" applyAlignment="1">
      <alignment horizontal="right" vertical="center"/>
    </xf>
    <xf numFmtId="0" fontId="7" fillId="0" borderId="0" xfId="0" applyFont="1" applyBorder="1">
      <alignment vertical="center"/>
    </xf>
    <xf numFmtId="0" fontId="7" fillId="0" borderId="0" xfId="0" applyFont="1" applyAlignment="1">
      <alignment horizontal="right" vertical="center"/>
    </xf>
    <xf numFmtId="0" fontId="7" fillId="0" borderId="6" xfId="0" applyFont="1" applyBorder="1" applyAlignment="1">
      <alignment horizontal="center" vertical="center"/>
    </xf>
    <xf numFmtId="0" fontId="17" fillId="0" borderId="3" xfId="0" applyFont="1" applyBorder="1" applyAlignment="1">
      <alignment horizontal="center" vertical="center" wrapText="1"/>
    </xf>
    <xf numFmtId="0" fontId="11" fillId="0" borderId="6" xfId="0" applyFont="1" applyBorder="1" applyAlignment="1">
      <alignment horizontal="center" vertical="center"/>
    </xf>
    <xf numFmtId="38" fontId="7" fillId="2" borderId="4" xfId="1" applyFont="1" applyFill="1" applyBorder="1" applyAlignment="1">
      <alignment horizontal="right" vertical="center"/>
    </xf>
    <xf numFmtId="0" fontId="17" fillId="0" borderId="4" xfId="0" applyFont="1" applyBorder="1" applyAlignment="1">
      <alignment horizontal="center" vertical="center" wrapText="1"/>
    </xf>
    <xf numFmtId="0" fontId="11" fillId="0" borderId="0" xfId="7" applyFont="1">
      <alignment vertical="center"/>
    </xf>
    <xf numFmtId="176" fontId="8" fillId="2" borderId="4" xfId="0" applyNumberFormat="1" applyFont="1" applyFill="1" applyBorder="1" applyAlignment="1">
      <alignment horizontal="center" vertical="center"/>
    </xf>
    <xf numFmtId="176" fontId="8" fillId="2" borderId="6" xfId="0" applyNumberFormat="1" applyFont="1" applyFill="1" applyBorder="1" applyAlignment="1">
      <alignment horizontal="center" vertical="center"/>
    </xf>
    <xf numFmtId="0" fontId="22" fillId="2" borderId="5" xfId="6" applyFont="1" applyFill="1" applyBorder="1" applyAlignment="1">
      <alignment vertical="center"/>
    </xf>
    <xf numFmtId="178" fontId="7" fillId="2" borderId="4" xfId="0" applyNumberFormat="1" applyFont="1" applyFill="1" applyBorder="1" applyAlignment="1">
      <alignment horizontal="center" vertical="center"/>
    </xf>
    <xf numFmtId="179" fontId="7" fillId="2" borderId="3" xfId="0" applyNumberFormat="1" applyFont="1" applyFill="1" applyBorder="1" applyAlignment="1">
      <alignment horizontal="center" vertical="center"/>
    </xf>
    <xf numFmtId="0" fontId="11" fillId="0" borderId="4"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Fill="1" applyBorder="1" applyAlignment="1" applyProtection="1">
      <alignment horizontal="center" vertical="center"/>
      <protection locked="0"/>
    </xf>
    <xf numFmtId="0" fontId="7" fillId="0" borderId="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4" xfId="0" applyFont="1" applyFill="1" applyBorder="1" applyAlignment="1" applyProtection="1">
      <alignment horizontal="center" vertical="center"/>
      <protection locked="0"/>
    </xf>
    <xf numFmtId="0" fontId="23" fillId="0" borderId="0" xfId="2" applyFont="1">
      <alignment vertical="center"/>
    </xf>
    <xf numFmtId="38" fontId="24" fillId="0" borderId="0" xfId="1" applyFont="1" applyAlignment="1">
      <alignment horizontal="right" vertical="center"/>
    </xf>
    <xf numFmtId="0" fontId="25" fillId="0" borderId="0" xfId="2" applyFont="1">
      <alignment vertical="center"/>
    </xf>
    <xf numFmtId="0" fontId="25" fillId="0" borderId="1" xfId="2" applyFont="1" applyBorder="1" applyAlignment="1">
      <alignment horizontal="center" vertical="center"/>
    </xf>
    <xf numFmtId="0" fontId="7" fillId="4" borderId="4" xfId="2" applyFont="1" applyFill="1" applyBorder="1">
      <alignment vertical="center"/>
    </xf>
    <xf numFmtId="0" fontId="11" fillId="0" borderId="4" xfId="2" applyFont="1" applyBorder="1" applyAlignment="1">
      <alignment horizontal="center" vertical="center"/>
    </xf>
    <xf numFmtId="0" fontId="8" fillId="0" borderId="5" xfId="2" applyFont="1" applyBorder="1" applyAlignment="1">
      <alignment vertical="center"/>
    </xf>
    <xf numFmtId="0" fontId="27" fillId="0" borderId="0" xfId="4" applyFont="1"/>
    <xf numFmtId="0" fontId="27" fillId="0" borderId="0" xfId="4" applyFont="1" applyAlignment="1">
      <alignment horizontal="left"/>
    </xf>
    <xf numFmtId="0" fontId="27" fillId="0" borderId="0" xfId="4" applyFont="1" applyAlignment="1">
      <alignment horizontal="center"/>
    </xf>
    <xf numFmtId="0" fontId="28" fillId="0" borderId="0" xfId="4" applyFont="1" applyFill="1" applyBorder="1" applyAlignment="1">
      <alignment vertical="center"/>
    </xf>
    <xf numFmtId="0" fontId="28" fillId="0" borderId="0" xfId="4" applyFont="1" applyFill="1"/>
    <xf numFmtId="0" fontId="28" fillId="0" borderId="0" xfId="4" applyFont="1"/>
    <xf numFmtId="0" fontId="28" fillId="0" borderId="0" xfId="4" applyFont="1" applyAlignment="1">
      <alignment horizontal="center"/>
    </xf>
    <xf numFmtId="0" fontId="21" fillId="0" borderId="0" xfId="4" applyFont="1" applyFill="1"/>
    <xf numFmtId="0" fontId="29" fillId="0" borderId="0" xfId="4" applyFont="1"/>
    <xf numFmtId="0" fontId="29" fillId="0" borderId="0" xfId="4" applyFont="1" applyAlignment="1">
      <alignment vertical="center"/>
    </xf>
    <xf numFmtId="0" fontId="28" fillId="0" borderId="4" xfId="5" applyFont="1" applyBorder="1" applyAlignment="1">
      <alignment horizontal="center" vertical="center"/>
    </xf>
    <xf numFmtId="0" fontId="21" fillId="2" borderId="4" xfId="5" applyFont="1" applyFill="1" applyBorder="1" applyAlignment="1">
      <alignment horizontal="center" vertical="center"/>
    </xf>
    <xf numFmtId="55" fontId="28" fillId="2" borderId="3" xfId="5" applyNumberFormat="1" applyFont="1" applyFill="1" applyBorder="1" applyAlignment="1">
      <alignment horizontal="center" vertical="center"/>
    </xf>
    <xf numFmtId="55" fontId="28" fillId="0" borderId="3" xfId="6" applyNumberFormat="1" applyFont="1" applyFill="1" applyBorder="1" applyAlignment="1">
      <alignment horizontal="center" vertical="center"/>
    </xf>
    <xf numFmtId="0" fontId="28" fillId="0" borderId="4" xfId="4" applyFont="1" applyBorder="1" applyAlignment="1">
      <alignment horizontal="center" vertical="center" wrapText="1"/>
    </xf>
    <xf numFmtId="0" fontId="28" fillId="0" borderId="6" xfId="4" applyFont="1" applyBorder="1" applyAlignment="1">
      <alignment horizontal="center" vertical="center" wrapText="1"/>
    </xf>
    <xf numFmtId="0" fontId="22" fillId="2" borderId="7" xfId="6" applyFont="1" applyFill="1" applyBorder="1" applyAlignment="1">
      <alignment vertical="center"/>
    </xf>
    <xf numFmtId="0" fontId="27" fillId="0" borderId="0" xfId="5" applyFont="1" applyBorder="1">
      <alignment vertical="center"/>
    </xf>
    <xf numFmtId="0" fontId="27" fillId="0" borderId="0" xfId="5" applyFont="1" applyBorder="1" applyAlignment="1">
      <alignment vertical="center"/>
    </xf>
    <xf numFmtId="0" fontId="27" fillId="0" borderId="0" xfId="4" applyFont="1" applyBorder="1" applyAlignment="1">
      <alignment horizontal="center" vertical="center"/>
    </xf>
    <xf numFmtId="0" fontId="27" fillId="0" borderId="7" xfId="4" applyFont="1" applyBorder="1" applyAlignment="1">
      <alignment horizontal="center" vertical="center"/>
    </xf>
    <xf numFmtId="0" fontId="27" fillId="0" borderId="0" xfId="4" applyFont="1" applyBorder="1"/>
    <xf numFmtId="0" fontId="29" fillId="0" borderId="0" xfId="5" applyFont="1">
      <alignment vertical="center"/>
    </xf>
    <xf numFmtId="0" fontId="29" fillId="0" borderId="0" xfId="4" applyFont="1" applyBorder="1"/>
    <xf numFmtId="0" fontId="28" fillId="5" borderId="5" xfId="6" applyFont="1" applyFill="1" applyBorder="1" applyAlignment="1">
      <alignment horizontal="center" vertical="center" wrapText="1"/>
    </xf>
    <xf numFmtId="0" fontId="29" fillId="0" borderId="0" xfId="6" applyFont="1">
      <alignment vertical="center"/>
    </xf>
    <xf numFmtId="0" fontId="30" fillId="3" borderId="4" xfId="0" applyFont="1" applyFill="1" applyBorder="1" applyAlignment="1">
      <alignment horizontal="center" vertical="center" shrinkToFit="1"/>
    </xf>
    <xf numFmtId="38" fontId="30" fillId="0" borderId="4" xfId="1" applyFont="1" applyBorder="1">
      <alignment vertical="center"/>
    </xf>
    <xf numFmtId="0" fontId="31" fillId="0" borderId="4" xfId="0" applyFont="1" applyBorder="1" applyAlignment="1">
      <alignment horizontal="center" vertical="center"/>
    </xf>
    <xf numFmtId="0" fontId="30" fillId="3" borderId="4" xfId="0" applyFont="1" applyFill="1" applyBorder="1" applyAlignment="1">
      <alignment horizontal="center" vertical="center"/>
    </xf>
    <xf numFmtId="0" fontId="30" fillId="0" borderId="4" xfId="0" applyFont="1" applyBorder="1" applyAlignment="1">
      <alignment horizontal="center" vertical="center"/>
    </xf>
    <xf numFmtId="55" fontId="30" fillId="0" borderId="3" xfId="6" applyNumberFormat="1" applyFont="1" applyFill="1" applyBorder="1" applyAlignment="1">
      <alignment horizontal="center" vertical="center"/>
    </xf>
    <xf numFmtId="0" fontId="30" fillId="0" borderId="4" xfId="4" applyFont="1" applyBorder="1" applyAlignment="1">
      <alignment horizontal="center" vertical="center" wrapText="1"/>
    </xf>
    <xf numFmtId="0" fontId="30" fillId="0" borderId="6" xfId="4" applyFont="1" applyBorder="1" applyAlignment="1">
      <alignment horizontal="center" vertical="center"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180" fontId="7" fillId="0" borderId="23" xfId="0" applyNumberFormat="1" applyFont="1" applyBorder="1" applyAlignment="1">
      <alignment horizontal="center" vertical="center"/>
    </xf>
    <xf numFmtId="180" fontId="7" fillId="2" borderId="22" xfId="0" applyNumberFormat="1" applyFont="1" applyFill="1" applyBorder="1" applyAlignment="1">
      <alignment horizontal="center" vertical="center"/>
    </xf>
    <xf numFmtId="182" fontId="7" fillId="2" borderId="3" xfId="0" applyNumberFormat="1" applyFont="1" applyFill="1" applyBorder="1" applyAlignment="1">
      <alignment horizontal="center" vertical="center"/>
    </xf>
    <xf numFmtId="180" fontId="30" fillId="0" borderId="23" xfId="0" applyNumberFormat="1" applyFont="1" applyBorder="1" applyAlignment="1">
      <alignment horizontal="center" vertical="center"/>
    </xf>
    <xf numFmtId="55" fontId="7" fillId="2" borderId="22" xfId="0" applyNumberFormat="1" applyFont="1" applyFill="1" applyBorder="1" applyAlignment="1">
      <alignment horizontal="center" vertical="center"/>
    </xf>
    <xf numFmtId="55" fontId="7" fillId="0" borderId="23" xfId="0" applyNumberFormat="1" applyFont="1" applyBorder="1">
      <alignment vertical="center"/>
    </xf>
    <xf numFmtId="176" fontId="8" fillId="2" borderId="8" xfId="2" applyNumberFormat="1" applyFont="1" applyFill="1" applyBorder="1" applyAlignment="1">
      <alignment horizontal="center" vertical="center"/>
    </xf>
    <xf numFmtId="0" fontId="8" fillId="2" borderId="19" xfId="2" applyFont="1" applyFill="1" applyBorder="1" applyAlignment="1">
      <alignment horizontal="center" vertical="center"/>
    </xf>
    <xf numFmtId="0" fontId="8" fillId="2" borderId="10" xfId="2" applyFont="1" applyFill="1" applyBorder="1" applyAlignment="1">
      <alignment horizontal="center" vertical="center"/>
    </xf>
    <xf numFmtId="0" fontId="7" fillId="0" borderId="4" xfId="2" applyFont="1" applyBorder="1" applyAlignment="1">
      <alignment horizontal="center" vertical="center"/>
    </xf>
    <xf numFmtId="176" fontId="16" fillId="2" borderId="8" xfId="2" applyNumberFormat="1" applyFont="1" applyFill="1" applyBorder="1" applyAlignment="1">
      <alignment horizontal="center" vertical="center"/>
    </xf>
    <xf numFmtId="176" fontId="16" fillId="2" borderId="10" xfId="2" applyNumberFormat="1" applyFont="1" applyFill="1" applyBorder="1" applyAlignment="1">
      <alignment horizontal="center" vertical="center"/>
    </xf>
    <xf numFmtId="38" fontId="16" fillId="2" borderId="4" xfId="3" applyFont="1" applyFill="1" applyBorder="1" applyAlignment="1">
      <alignment horizontal="center" vertical="center"/>
    </xf>
    <xf numFmtId="0" fontId="8" fillId="0" borderId="3" xfId="2" applyFont="1" applyBorder="1" applyAlignment="1">
      <alignment horizontal="center" vertical="center"/>
    </xf>
    <xf numFmtId="0" fontId="8" fillId="0" borderId="2" xfId="2" applyFont="1" applyBorder="1" applyAlignment="1">
      <alignment horizontal="center" vertical="center"/>
    </xf>
    <xf numFmtId="176" fontId="16" fillId="2" borderId="3" xfId="3" applyNumberFormat="1" applyFont="1" applyFill="1" applyBorder="1" applyAlignment="1">
      <alignment horizontal="center" vertical="center" wrapText="1"/>
    </xf>
    <xf numFmtId="176" fontId="16" fillId="2" borderId="2" xfId="3" applyNumberFormat="1" applyFont="1" applyFill="1" applyBorder="1" applyAlignment="1">
      <alignment horizontal="center" vertical="center" wrapText="1"/>
    </xf>
    <xf numFmtId="176" fontId="16" fillId="0" borderId="3" xfId="2" applyNumberFormat="1" applyFont="1" applyBorder="1" applyAlignment="1">
      <alignment horizontal="center" vertical="center" wrapText="1"/>
    </xf>
    <xf numFmtId="176" fontId="16" fillId="0" borderId="2" xfId="2" applyNumberFormat="1" applyFont="1" applyBorder="1" applyAlignment="1">
      <alignment horizontal="center" vertical="center" wrapText="1"/>
    </xf>
    <xf numFmtId="176" fontId="16" fillId="2" borderId="4" xfId="3" applyNumberFormat="1" applyFont="1" applyFill="1" applyBorder="1" applyAlignment="1">
      <alignment horizontal="center" vertical="center" wrapText="1"/>
    </xf>
    <xf numFmtId="176" fontId="16" fillId="2" borderId="4" xfId="3" applyNumberFormat="1" applyFont="1" applyFill="1" applyBorder="1" applyAlignment="1">
      <alignment horizontal="center" vertical="center"/>
    </xf>
    <xf numFmtId="38" fontId="16" fillId="0" borderId="3" xfId="3" applyFont="1" applyFill="1" applyBorder="1" applyAlignment="1">
      <alignment horizontal="center" vertical="center"/>
    </xf>
    <xf numFmtId="38" fontId="16" fillId="0" borderId="2" xfId="3" applyFont="1" applyFill="1" applyBorder="1" applyAlignment="1">
      <alignment horizontal="center" vertical="center"/>
    </xf>
    <xf numFmtId="176" fontId="16" fillId="0" borderId="3" xfId="3" applyNumberFormat="1" applyFont="1" applyBorder="1" applyAlignment="1">
      <alignment horizontal="center" vertical="center" wrapText="1"/>
    </xf>
    <xf numFmtId="176" fontId="16" fillId="0" borderId="2" xfId="3" applyNumberFormat="1" applyFont="1" applyBorder="1" applyAlignment="1">
      <alignment horizontal="center" vertical="center" wrapText="1"/>
    </xf>
    <xf numFmtId="0" fontId="7" fillId="4" borderId="4" xfId="2" applyFont="1" applyFill="1" applyBorder="1" applyAlignment="1">
      <alignment horizontal="center" vertical="center" wrapText="1"/>
    </xf>
    <xf numFmtId="0" fontId="7" fillId="4" borderId="4" xfId="2" applyFont="1" applyFill="1" applyBorder="1" applyAlignment="1">
      <alignment horizontal="center" vertical="center"/>
    </xf>
    <xf numFmtId="0" fontId="7" fillId="4" borderId="3" xfId="2" applyFont="1" applyFill="1" applyBorder="1" applyAlignment="1">
      <alignment horizontal="center" vertical="center" wrapText="1"/>
    </xf>
    <xf numFmtId="0" fontId="7" fillId="4" borderId="2" xfId="2" applyFont="1" applyFill="1" applyBorder="1" applyAlignment="1">
      <alignment horizontal="center" vertical="center"/>
    </xf>
    <xf numFmtId="0" fontId="11" fillId="0" borderId="1" xfId="2" applyFont="1" applyBorder="1" applyAlignment="1">
      <alignment horizontal="left" vertical="center"/>
    </xf>
    <xf numFmtId="0" fontId="8" fillId="0" borderId="1" xfId="2" applyFont="1" applyBorder="1" applyAlignment="1">
      <alignment horizontal="left" vertical="center"/>
    </xf>
    <xf numFmtId="0" fontId="11" fillId="0" borderId="5" xfId="2" applyFont="1" applyBorder="1" applyAlignment="1">
      <alignment horizontal="left" vertical="center"/>
    </xf>
    <xf numFmtId="0" fontId="8" fillId="0" borderId="5" xfId="2" applyFont="1" applyBorder="1" applyAlignment="1">
      <alignment horizontal="left" vertical="center"/>
    </xf>
    <xf numFmtId="38" fontId="26" fillId="2" borderId="1" xfId="2" applyNumberFormat="1" applyFont="1" applyFill="1" applyBorder="1" applyAlignment="1">
      <alignment horizontal="center" vertical="center"/>
    </xf>
    <xf numFmtId="0" fontId="7" fillId="4" borderId="3" xfId="2" applyFont="1" applyFill="1" applyBorder="1" applyAlignment="1">
      <alignment horizontal="center" vertical="center"/>
    </xf>
    <xf numFmtId="0" fontId="7" fillId="4" borderId="2" xfId="2" applyFont="1" applyFill="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7" fillId="0" borderId="4"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49" fontId="12" fillId="0" borderId="7" xfId="0" applyNumberFormat="1"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55" fontId="7" fillId="0" borderId="3" xfId="0" applyNumberFormat="1" applyFont="1" applyBorder="1" applyAlignment="1">
      <alignment horizontal="center" vertical="center"/>
    </xf>
    <xf numFmtId="55" fontId="7" fillId="0" borderId="2" xfId="0" applyNumberFormat="1" applyFont="1" applyBorder="1" applyAlignment="1">
      <alignment horizontal="center" vertical="center"/>
    </xf>
    <xf numFmtId="49" fontId="17" fillId="0" borderId="4" xfId="1" applyNumberFormat="1" applyFont="1" applyBorder="1" applyAlignment="1">
      <alignment horizontal="center" vertical="center"/>
    </xf>
    <xf numFmtId="49" fontId="7" fillId="0" borderId="4" xfId="1" applyNumberFormat="1" applyFont="1" applyBorder="1" applyAlignment="1">
      <alignment horizontal="center" vertical="center"/>
    </xf>
    <xf numFmtId="0" fontId="17" fillId="0" borderId="6" xfId="0" applyFont="1" applyBorder="1" applyAlignment="1">
      <alignment horizontal="center" vertical="center" wrapText="1"/>
    </xf>
    <xf numFmtId="0" fontId="17" fillId="0" borderId="16" xfId="0" applyFont="1" applyBorder="1" applyAlignment="1">
      <alignment horizontal="center" vertical="center" wrapText="1"/>
    </xf>
    <xf numFmtId="0" fontId="11" fillId="0" borderId="4" xfId="0" applyFont="1" applyBorder="1" applyAlignment="1">
      <alignment horizontal="center" vertical="center"/>
    </xf>
    <xf numFmtId="0" fontId="8" fillId="2" borderId="14"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5" xfId="0" applyFont="1" applyFill="1" applyBorder="1" applyAlignment="1">
      <alignment horizontal="center" vertical="center"/>
    </xf>
    <xf numFmtId="0" fontId="7" fillId="0" borderId="1" xfId="0" applyFont="1" applyBorder="1" applyAlignment="1">
      <alignment horizontal="left" vertical="center"/>
    </xf>
    <xf numFmtId="0" fontId="8" fillId="2" borderId="4" xfId="0" applyFont="1" applyFill="1" applyBorder="1" applyAlignment="1">
      <alignment horizontal="center" vertical="center"/>
    </xf>
    <xf numFmtId="177" fontId="16" fillId="2" borderId="1" xfId="0" applyNumberFormat="1" applyFont="1" applyFill="1" applyBorder="1" applyAlignment="1">
      <alignment horizontal="center" vertical="center"/>
    </xf>
    <xf numFmtId="31" fontId="7" fillId="0" borderId="4" xfId="0" applyNumberFormat="1" applyFont="1" applyBorder="1" applyAlignment="1">
      <alignment horizontal="center" vertical="center"/>
    </xf>
    <xf numFmtId="0" fontId="7" fillId="0" borderId="4" xfId="0" applyFont="1" applyBorder="1" applyAlignment="1">
      <alignment horizontal="center" vertical="center"/>
    </xf>
    <xf numFmtId="0" fontId="7" fillId="0" borderId="4" xfId="0" applyFont="1" applyFill="1" applyBorder="1" applyAlignment="1" applyProtection="1">
      <alignment horizontal="center" vertical="center"/>
      <protection locked="0"/>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8" fillId="2" borderId="3"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 xfId="0" applyFont="1" applyFill="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181" fontId="7" fillId="2" borderId="3" xfId="0" applyNumberFormat="1" applyFont="1" applyFill="1" applyBorder="1" applyAlignment="1">
      <alignment horizontal="center" vertical="center"/>
    </xf>
    <xf numFmtId="181" fontId="7" fillId="2" borderId="2" xfId="0" applyNumberFormat="1" applyFont="1" applyFill="1" applyBorder="1" applyAlignment="1">
      <alignment horizontal="center" vertical="center"/>
    </xf>
    <xf numFmtId="55" fontId="22" fillId="2" borderId="5" xfId="6" applyNumberFormat="1" applyFont="1" applyFill="1" applyBorder="1" applyAlignment="1">
      <alignment horizontal="center" vertical="center"/>
    </xf>
    <xf numFmtId="0" fontId="22" fillId="2" borderId="5" xfId="6" applyFont="1" applyFill="1" applyBorder="1" applyAlignment="1">
      <alignment horizontal="center" vertical="center"/>
    </xf>
    <xf numFmtId="0" fontId="22" fillId="2" borderId="2" xfId="6" applyFont="1" applyFill="1" applyBorder="1" applyAlignment="1">
      <alignment horizontal="center" vertical="center"/>
    </xf>
    <xf numFmtId="55" fontId="22" fillId="2" borderId="3" xfId="6" applyNumberFormat="1" applyFont="1" applyFill="1" applyBorder="1" applyAlignment="1">
      <alignment horizontal="center" vertical="center"/>
    </xf>
    <xf numFmtId="0" fontId="28" fillId="5" borderId="3" xfId="5" applyFont="1" applyFill="1" applyBorder="1" applyAlignment="1">
      <alignment horizontal="center" vertical="center"/>
    </xf>
    <xf numFmtId="0" fontId="28" fillId="5" borderId="5" xfId="5" applyFont="1" applyFill="1" applyBorder="1" applyAlignment="1">
      <alignment horizontal="center" vertical="center"/>
    </xf>
    <xf numFmtId="0" fontId="28" fillId="5" borderId="2" xfId="5" applyFont="1" applyFill="1" applyBorder="1" applyAlignment="1">
      <alignment horizontal="center" vertical="center"/>
    </xf>
    <xf numFmtId="0" fontId="28" fillId="5" borderId="4" xfId="5" applyFont="1" applyFill="1" applyBorder="1" applyAlignment="1">
      <alignment horizontal="center" vertical="center"/>
    </xf>
    <xf numFmtId="0" fontId="29" fillId="5" borderId="3" xfId="6" applyFont="1" applyFill="1" applyBorder="1" applyAlignment="1">
      <alignment horizontal="center" vertical="center"/>
    </xf>
    <xf numFmtId="0" fontId="29" fillId="5" borderId="5" xfId="6" applyFont="1" applyFill="1" applyBorder="1" applyAlignment="1">
      <alignment horizontal="center" vertical="center"/>
    </xf>
    <xf numFmtId="0" fontId="28" fillId="5" borderId="6" xfId="5" applyFont="1" applyFill="1" applyBorder="1" applyAlignment="1">
      <alignment horizontal="center" vertical="center"/>
    </xf>
    <xf numFmtId="0" fontId="28" fillId="5" borderId="16" xfId="5" applyFont="1" applyFill="1" applyBorder="1" applyAlignment="1">
      <alignment horizontal="center" vertical="center"/>
    </xf>
    <xf numFmtId="0" fontId="28" fillId="0" borderId="1" xfId="4" applyFont="1" applyBorder="1" applyAlignment="1">
      <alignment horizontal="center" vertical="center"/>
    </xf>
    <xf numFmtId="0" fontId="28" fillId="5" borderId="6" xfId="5" applyFont="1" applyFill="1" applyBorder="1" applyAlignment="1">
      <alignment horizontal="center" vertical="center" wrapText="1"/>
    </xf>
    <xf numFmtId="0" fontId="28" fillId="5" borderId="16" xfId="5" applyFont="1" applyFill="1" applyBorder="1" applyAlignment="1">
      <alignment horizontal="center" vertical="center" wrapText="1"/>
    </xf>
    <xf numFmtId="0" fontId="21" fillId="2" borderId="1" xfId="4" applyFont="1" applyFill="1" applyBorder="1" applyAlignment="1">
      <alignment horizontal="center" vertical="center"/>
    </xf>
    <xf numFmtId="0" fontId="28" fillId="5" borderId="6" xfId="6" applyFont="1" applyFill="1" applyBorder="1" applyAlignment="1">
      <alignment horizontal="center" vertical="center" wrapText="1"/>
    </xf>
    <xf numFmtId="0" fontId="28" fillId="5" borderId="16" xfId="6" applyFont="1" applyFill="1" applyBorder="1" applyAlignment="1">
      <alignment horizontal="center" vertical="center" wrapText="1"/>
    </xf>
    <xf numFmtId="0" fontId="30" fillId="0" borderId="1" xfId="7" applyFont="1" applyBorder="1" applyAlignment="1">
      <alignment horizontal="center" vertical="center"/>
    </xf>
    <xf numFmtId="0" fontId="30" fillId="0" borderId="5" xfId="7" applyFont="1" applyBorder="1" applyAlignment="1">
      <alignment horizontal="center" vertical="center"/>
    </xf>
    <xf numFmtId="0" fontId="30" fillId="0" borderId="3" xfId="7" applyFont="1" applyBorder="1" applyAlignment="1">
      <alignment horizontal="center" vertical="center"/>
    </xf>
    <xf numFmtId="0" fontId="30" fillId="0" borderId="2" xfId="7" applyFont="1" applyBorder="1" applyAlignment="1">
      <alignment horizontal="center" vertical="center"/>
    </xf>
    <xf numFmtId="38" fontId="31" fillId="0" borderId="3" xfId="3" applyFont="1" applyFill="1" applyBorder="1" applyAlignment="1">
      <alignment horizontal="center" vertical="center"/>
    </xf>
    <xf numFmtId="38" fontId="31" fillId="0" borderId="2" xfId="3" applyFont="1" applyFill="1" applyBorder="1" applyAlignment="1">
      <alignment horizontal="center" vertical="center"/>
    </xf>
    <xf numFmtId="49" fontId="31" fillId="0" borderId="3" xfId="0" applyNumberFormat="1" applyFont="1" applyBorder="1" applyAlignment="1">
      <alignment horizontal="center" vertical="center"/>
    </xf>
    <xf numFmtId="49" fontId="31" fillId="0" borderId="2" xfId="0" applyNumberFormat="1" applyFont="1" applyBorder="1" applyAlignment="1">
      <alignment horizontal="center" vertical="center"/>
    </xf>
    <xf numFmtId="49" fontId="31" fillId="0" borderId="3" xfId="1" applyNumberFormat="1" applyFont="1" applyBorder="1" applyAlignment="1">
      <alignment horizontal="center" vertical="center"/>
    </xf>
    <xf numFmtId="49" fontId="31" fillId="0" borderId="2" xfId="1" applyNumberFormat="1" applyFont="1" applyBorder="1" applyAlignment="1">
      <alignment horizontal="center" vertical="center"/>
    </xf>
    <xf numFmtId="55" fontId="30" fillId="0" borderId="3" xfId="0" applyNumberFormat="1" applyFont="1" applyBorder="1" applyAlignment="1">
      <alignment horizontal="center" vertical="center"/>
    </xf>
    <xf numFmtId="55" fontId="30" fillId="0" borderId="2" xfId="0" applyNumberFormat="1" applyFont="1" applyBorder="1" applyAlignment="1">
      <alignment horizontal="center" vertical="center"/>
    </xf>
    <xf numFmtId="0" fontId="30" fillId="0" borderId="11" xfId="0" applyFont="1" applyBorder="1" applyAlignment="1">
      <alignment horizontal="left" vertical="center"/>
    </xf>
    <xf numFmtId="0" fontId="30" fillId="0" borderId="12" xfId="0" applyFont="1" applyBorder="1" applyAlignment="1">
      <alignment horizontal="left" vertical="center"/>
    </xf>
    <xf numFmtId="0" fontId="30" fillId="0" borderId="13" xfId="0" applyFont="1" applyBorder="1" applyAlignment="1">
      <alignment horizontal="left" vertical="center"/>
    </xf>
  </cellXfs>
  <cellStyles count="9">
    <cellStyle name="桁区切り" xfId="1" builtinId="6"/>
    <cellStyle name="桁区切り 2" xfId="3" xr:uid="{00000000-0005-0000-0000-000001000000}"/>
    <cellStyle name="標準" xfId="0" builtinId="0"/>
    <cellStyle name="標準 2" xfId="4" xr:uid="{00000000-0005-0000-0000-000003000000}"/>
    <cellStyle name="標準 2 2" xfId="2" xr:uid="{00000000-0005-0000-0000-000004000000}"/>
    <cellStyle name="標準 2 2 2" xfId="7" xr:uid="{00000000-0005-0000-0000-000005000000}"/>
    <cellStyle name="標準 2 3" xfId="5" xr:uid="{00000000-0005-0000-0000-000006000000}"/>
    <cellStyle name="標準 2 3 2" xfId="6" xr:uid="{00000000-0005-0000-0000-000007000000}"/>
    <cellStyle name="標準 2 3 3" xfId="8" xr:uid="{00000000-0005-0000-0000-00000800000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696685</xdr:colOff>
      <xdr:row>1</xdr:row>
      <xdr:rowOff>174172</xdr:rowOff>
    </xdr:from>
    <xdr:to>
      <xdr:col>11</xdr:col>
      <xdr:colOff>747033</xdr:colOff>
      <xdr:row>3</xdr:row>
      <xdr:rowOff>394303</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5769428" y="272143"/>
          <a:ext cx="2303691" cy="775303"/>
        </a:xfrm>
        <a:prstGeom prst="roundRect">
          <a:avLst>
            <a:gd name="adj" fmla="val 24372"/>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3200">
              <a:latin typeface="HGP創英角ﾎﾟｯﾌﾟ体" panose="040B0A00000000000000" pitchFamily="50" charset="-128"/>
              <a:ea typeface="HGP創英角ﾎﾟｯﾌﾟ体" panose="040B0A00000000000000" pitchFamily="50" charset="-128"/>
            </a:rPr>
            <a:t>記入例</a:t>
          </a:r>
          <a:endParaRPr kumimoji="1" lang="en-US" altLang="ja-JP" sz="320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76201</xdr:colOff>
      <xdr:row>5</xdr:row>
      <xdr:rowOff>73480</xdr:rowOff>
    </xdr:from>
    <xdr:to>
      <xdr:col>6</xdr:col>
      <xdr:colOff>10887</xdr:colOff>
      <xdr:row>9</xdr:row>
      <xdr:rowOff>5444</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217715" y="1543051"/>
          <a:ext cx="3363686" cy="715736"/>
        </a:xfrm>
        <a:prstGeom prst="wedgeRoundRectCallout">
          <a:avLst>
            <a:gd name="adj1" fmla="val 8726"/>
            <a:gd name="adj2" fmla="val -2518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latin typeface="HG丸ｺﾞｼｯｸM-PRO" panose="020F0600000000000000" pitchFamily="50" charset="-128"/>
              <a:ea typeface="HG丸ｺﾞｼｯｸM-PRO" panose="020F0600000000000000" pitchFamily="50" charset="-128"/>
            </a:rPr>
            <a:t>事業所が複数箇所ある場合は、事業所ごとにこの用紙を作成してください。</a:t>
          </a:r>
          <a:endParaRPr kumimoji="1" lang="en-US" altLang="ja-JP" sz="1200">
            <a:latin typeface="HG丸ｺﾞｼｯｸM-PRO" panose="020F0600000000000000" pitchFamily="50" charset="-128"/>
            <a:ea typeface="HG丸ｺﾞｼｯｸM-PRO" panose="020F0600000000000000" pitchFamily="50" charset="-128"/>
          </a:endParaRPr>
        </a:p>
      </xdr:txBody>
    </xdr:sp>
    <xdr:clientData/>
  </xdr:twoCellAnchor>
  <xdr:twoCellAnchor>
    <xdr:from>
      <xdr:col>13</xdr:col>
      <xdr:colOff>489856</xdr:colOff>
      <xdr:row>2</xdr:row>
      <xdr:rowOff>2722</xdr:rowOff>
    </xdr:from>
    <xdr:to>
      <xdr:col>16</xdr:col>
      <xdr:colOff>680356</xdr:colOff>
      <xdr:row>4</xdr:row>
      <xdr:rowOff>43544</xdr:rowOff>
    </xdr:to>
    <xdr:sp macro="" textlink="">
      <xdr:nvSpPr>
        <xdr:cNvPr id="4" name="角丸四角形吹き出し 3">
          <a:extLst>
            <a:ext uri="{FF2B5EF4-FFF2-40B4-BE49-F238E27FC236}">
              <a16:creationId xmlns:a16="http://schemas.microsoft.com/office/drawing/2014/main" id="{00000000-0008-0000-0300-000004000000}"/>
            </a:ext>
          </a:extLst>
        </xdr:cNvPr>
        <xdr:cNvSpPr/>
      </xdr:nvSpPr>
      <xdr:spPr>
        <a:xfrm>
          <a:off x="9318170" y="285751"/>
          <a:ext cx="2443843" cy="835479"/>
        </a:xfrm>
        <a:prstGeom prst="wedgeRoundRectCallout">
          <a:avLst>
            <a:gd name="adj1" fmla="val 58309"/>
            <a:gd name="adj2" fmla="val -47246"/>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200">
              <a:latin typeface="HG丸ｺﾞｼｯｸM-PRO" panose="020F0600000000000000" pitchFamily="50" charset="-128"/>
              <a:ea typeface="HG丸ｺﾞｼｯｸM-PRO" panose="020F0600000000000000" pitchFamily="50" charset="-128"/>
            </a:rPr>
            <a:t>別記様式第</a:t>
          </a:r>
          <a:r>
            <a:rPr kumimoji="1" lang="en-US" altLang="ja-JP" sz="1200">
              <a:latin typeface="HG丸ｺﾞｼｯｸM-PRO" panose="020F0600000000000000" pitchFamily="50" charset="-128"/>
              <a:ea typeface="HG丸ｺﾞｼｯｸM-PRO" panose="020F0600000000000000" pitchFamily="50" charset="-128"/>
            </a:rPr>
            <a:t>2</a:t>
          </a:r>
          <a:r>
            <a:rPr kumimoji="1" lang="ja-JP" altLang="en-US" sz="1200">
              <a:latin typeface="HG丸ｺﾞｼｯｸM-PRO" panose="020F0600000000000000" pitchFamily="50" charset="-128"/>
              <a:ea typeface="HG丸ｺﾞｼｯｸM-PRO" panose="020F0600000000000000" pitchFamily="50" charset="-128"/>
            </a:rPr>
            <a:t>号－２（事業所別）は、</a:t>
          </a:r>
          <a:r>
            <a:rPr kumimoji="1" lang="en-US" altLang="ja-JP" sz="1200">
              <a:latin typeface="HG丸ｺﾞｼｯｸM-PRO" panose="020F0600000000000000" pitchFamily="50" charset="-128"/>
              <a:ea typeface="HG丸ｺﾞｼｯｸM-PRO" panose="020F0600000000000000" pitchFamily="50" charset="-128"/>
            </a:rPr>
            <a:t>3</a:t>
          </a:r>
          <a:r>
            <a:rPr kumimoji="1" lang="ja-JP" altLang="en-US" sz="1200">
              <a:latin typeface="HG丸ｺﾞｼｯｸM-PRO" panose="020F0600000000000000" pitchFamily="50" charset="-128"/>
              <a:ea typeface="HG丸ｺﾞｼｯｸM-PRO" panose="020F0600000000000000" pitchFamily="50" charset="-128"/>
            </a:rPr>
            <a:t>枚組です。</a:t>
          </a:r>
          <a:endParaRPr kumimoji="1" lang="en-US" altLang="ja-JP" sz="1200">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639535</xdr:colOff>
      <xdr:row>7</xdr:row>
      <xdr:rowOff>111578</xdr:rowOff>
    </xdr:from>
    <xdr:to>
      <xdr:col>11</xdr:col>
      <xdr:colOff>49326</xdr:colOff>
      <xdr:row>10</xdr:row>
      <xdr:rowOff>189819</xdr:rowOff>
    </xdr:to>
    <xdr:sp macro="" textlink="">
      <xdr:nvSpPr>
        <xdr:cNvPr id="5" name="楕円 12">
          <a:extLst>
            <a:ext uri="{FF2B5EF4-FFF2-40B4-BE49-F238E27FC236}">
              <a16:creationId xmlns:a16="http://schemas.microsoft.com/office/drawing/2014/main" id="{00000000-0008-0000-0300-000005000000}"/>
            </a:ext>
          </a:extLst>
        </xdr:cNvPr>
        <xdr:cNvSpPr/>
      </xdr:nvSpPr>
      <xdr:spPr>
        <a:xfrm>
          <a:off x="5712278" y="2060121"/>
          <a:ext cx="1663134" cy="69872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612321</xdr:colOff>
      <xdr:row>21</xdr:row>
      <xdr:rowOff>397328</xdr:rowOff>
    </xdr:from>
    <xdr:to>
      <xdr:col>20</xdr:col>
      <xdr:colOff>22111</xdr:colOff>
      <xdr:row>23</xdr:row>
      <xdr:rowOff>108176</xdr:rowOff>
    </xdr:to>
    <xdr:sp macro="" textlink="">
      <xdr:nvSpPr>
        <xdr:cNvPr id="6" name="楕円 12">
          <a:extLst>
            <a:ext uri="{FF2B5EF4-FFF2-40B4-BE49-F238E27FC236}">
              <a16:creationId xmlns:a16="http://schemas.microsoft.com/office/drawing/2014/main" id="{00000000-0008-0000-0300-000006000000}"/>
            </a:ext>
          </a:extLst>
        </xdr:cNvPr>
        <xdr:cNvSpPr/>
      </xdr:nvSpPr>
      <xdr:spPr>
        <a:xfrm>
          <a:off x="12445092" y="7048499"/>
          <a:ext cx="1663133" cy="71233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27214</xdr:colOff>
      <xdr:row>10</xdr:row>
      <xdr:rowOff>29935</xdr:rowOff>
    </xdr:from>
    <xdr:to>
      <xdr:col>17</xdr:col>
      <xdr:colOff>653143</xdr:colOff>
      <xdr:row>21</xdr:row>
      <xdr:rowOff>489857</xdr:rowOff>
    </xdr:to>
    <xdr:cxnSp macro="">
      <xdr:nvCxnSpPr>
        <xdr:cNvPr id="7" name="直線矢印コネクタ 6">
          <a:extLst>
            <a:ext uri="{FF2B5EF4-FFF2-40B4-BE49-F238E27FC236}">
              <a16:creationId xmlns:a16="http://schemas.microsoft.com/office/drawing/2014/main" id="{00000000-0008-0000-0300-000007000000}"/>
            </a:ext>
          </a:extLst>
        </xdr:cNvPr>
        <xdr:cNvCxnSpPr/>
      </xdr:nvCxnSpPr>
      <xdr:spPr>
        <a:xfrm>
          <a:off x="7353300" y="2598964"/>
          <a:ext cx="5132614" cy="4542064"/>
        </a:xfrm>
        <a:prstGeom prst="straightConnector1">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157843</xdr:colOff>
      <xdr:row>21</xdr:row>
      <xdr:rowOff>225878</xdr:rowOff>
    </xdr:from>
    <xdr:to>
      <xdr:col>11</xdr:col>
      <xdr:colOff>340178</xdr:colOff>
      <xdr:row>23</xdr:row>
      <xdr:rowOff>62593</xdr:rowOff>
    </xdr:to>
    <xdr:sp macro="" textlink="">
      <xdr:nvSpPr>
        <xdr:cNvPr id="8" name="吹き出し: 四角形 11">
          <a:extLst>
            <a:ext uri="{FF2B5EF4-FFF2-40B4-BE49-F238E27FC236}">
              <a16:creationId xmlns:a16="http://schemas.microsoft.com/office/drawing/2014/main" id="{00000000-0008-0000-0300-000008000000}"/>
            </a:ext>
          </a:extLst>
        </xdr:cNvPr>
        <xdr:cNvSpPr/>
      </xdr:nvSpPr>
      <xdr:spPr>
        <a:xfrm>
          <a:off x="4144736" y="6852557"/>
          <a:ext cx="4400549" cy="816429"/>
        </a:xfrm>
        <a:prstGeom prst="wedgeRoundRectCallout">
          <a:avLst>
            <a:gd name="adj1" fmla="val -31835"/>
            <a:gd name="adj2" fmla="val -81572"/>
            <a:gd name="adj3" fmla="val 16667"/>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bg1"/>
              </a:solidFill>
              <a:latin typeface="HG丸ｺﾞｼｯｸM-PRO" panose="020F0600000000000000" pitchFamily="50" charset="-128"/>
              <a:ea typeface="HG丸ｺﾞｼｯｸM-PRO" panose="020F0600000000000000" pitchFamily="50" charset="-128"/>
            </a:rPr>
            <a:t>対象者数が多く、計画書</a:t>
          </a:r>
          <a:r>
            <a:rPr kumimoji="1" lang="en-US" altLang="ja-JP" sz="1200">
              <a:solidFill>
                <a:schemeClr val="bg1"/>
              </a:solidFill>
              <a:latin typeface="HG丸ｺﾞｼｯｸM-PRO" panose="020F0600000000000000" pitchFamily="50" charset="-128"/>
              <a:ea typeface="HG丸ｺﾞｼｯｸM-PRO" panose="020F0600000000000000" pitchFamily="50" charset="-128"/>
            </a:rPr>
            <a:t>1</a:t>
          </a:r>
          <a:r>
            <a:rPr kumimoji="1" lang="ja-JP" altLang="en-US" sz="1200">
              <a:solidFill>
                <a:schemeClr val="bg1"/>
              </a:solidFill>
              <a:latin typeface="HG丸ｺﾞｼｯｸM-PRO" panose="020F0600000000000000" pitchFamily="50" charset="-128"/>
              <a:ea typeface="HG丸ｺﾞｼｯｸM-PRO" panose="020F0600000000000000" pitchFamily="50" charset="-128"/>
            </a:rPr>
            <a:t>枚に書ききれない場合は、記載行を追加して記載してください。</a:t>
          </a:r>
        </a:p>
      </xdr:txBody>
    </xdr:sp>
    <xdr:clientData/>
  </xdr:twoCellAnchor>
  <xdr:twoCellAnchor>
    <xdr:from>
      <xdr:col>12</xdr:col>
      <xdr:colOff>326570</xdr:colOff>
      <xdr:row>11</xdr:row>
      <xdr:rowOff>84363</xdr:rowOff>
    </xdr:from>
    <xdr:to>
      <xdr:col>14</xdr:col>
      <xdr:colOff>44220</xdr:colOff>
      <xdr:row>13</xdr:row>
      <xdr:rowOff>24151</xdr:rowOff>
    </xdr:to>
    <xdr:sp macro="" textlink="">
      <xdr:nvSpPr>
        <xdr:cNvPr id="9" name="角丸四角形吹き出し 7">
          <a:extLst>
            <a:ext uri="{FF2B5EF4-FFF2-40B4-BE49-F238E27FC236}">
              <a16:creationId xmlns:a16="http://schemas.microsoft.com/office/drawing/2014/main" id="{00000000-0008-0000-0300-000009000000}"/>
            </a:ext>
          </a:extLst>
        </xdr:cNvPr>
        <xdr:cNvSpPr/>
      </xdr:nvSpPr>
      <xdr:spPr>
        <a:xfrm>
          <a:off x="8403770" y="2892877"/>
          <a:ext cx="1219879" cy="342560"/>
        </a:xfrm>
        <a:prstGeom prst="wedgeRoundRectCallout">
          <a:avLst>
            <a:gd name="adj1" fmla="val -70265"/>
            <a:gd name="adj2" fmla="val -404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丸ｺﾞｼｯｸM-PRO" panose="020F0600000000000000" pitchFamily="50" charset="-128"/>
              <a:ea typeface="HG丸ｺﾞｼｯｸM-PRO" panose="020F0600000000000000" pitchFamily="50" charset="-128"/>
            </a:rPr>
            <a:t>一致します</a:t>
          </a:r>
        </a:p>
      </xdr:txBody>
    </xdr:sp>
    <xdr:clientData/>
  </xdr:twoCellAnchor>
  <xdr:twoCellAnchor>
    <xdr:from>
      <xdr:col>17</xdr:col>
      <xdr:colOff>304801</xdr:colOff>
      <xdr:row>2</xdr:row>
      <xdr:rowOff>108857</xdr:rowOff>
    </xdr:from>
    <xdr:to>
      <xdr:col>20</xdr:col>
      <xdr:colOff>32658</xdr:colOff>
      <xdr:row>3</xdr:row>
      <xdr:rowOff>402771</xdr:rowOff>
    </xdr:to>
    <xdr:sp macro="" textlink="">
      <xdr:nvSpPr>
        <xdr:cNvPr id="11" name="フローチャート: 処理 10">
          <a:extLst>
            <a:ext uri="{FF2B5EF4-FFF2-40B4-BE49-F238E27FC236}">
              <a16:creationId xmlns:a16="http://schemas.microsoft.com/office/drawing/2014/main" id="{00000000-0008-0000-0300-00000B000000}"/>
            </a:ext>
          </a:extLst>
        </xdr:cNvPr>
        <xdr:cNvSpPr/>
      </xdr:nvSpPr>
      <xdr:spPr>
        <a:xfrm>
          <a:off x="12137572" y="391886"/>
          <a:ext cx="1981200" cy="664028"/>
        </a:xfrm>
        <a:prstGeom prst="flowChartProcess">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色つきセルは自動入力です。</a:t>
          </a:r>
        </a:p>
      </xdr:txBody>
    </xdr:sp>
    <xdr:clientData/>
  </xdr:twoCellAnchor>
  <xdr:twoCellAnchor>
    <xdr:from>
      <xdr:col>15</xdr:col>
      <xdr:colOff>57372</xdr:colOff>
      <xdr:row>10</xdr:row>
      <xdr:rowOff>97971</xdr:rowOff>
    </xdr:from>
    <xdr:to>
      <xdr:col>18</xdr:col>
      <xdr:colOff>285750</xdr:colOff>
      <xdr:row>13</xdr:row>
      <xdr:rowOff>180842</xdr:rowOff>
    </xdr:to>
    <xdr:sp macro="" textlink="">
      <xdr:nvSpPr>
        <xdr:cNvPr id="12" name="吹き出し: 四角形 12">
          <a:extLst>
            <a:ext uri="{FF2B5EF4-FFF2-40B4-BE49-F238E27FC236}">
              <a16:creationId xmlns:a16="http://schemas.microsoft.com/office/drawing/2014/main" id="{00000000-0008-0000-0300-00000C000000}"/>
            </a:ext>
          </a:extLst>
        </xdr:cNvPr>
        <xdr:cNvSpPr/>
      </xdr:nvSpPr>
      <xdr:spPr>
        <a:xfrm>
          <a:off x="10387915" y="2667000"/>
          <a:ext cx="2481721" cy="725128"/>
        </a:xfrm>
        <a:prstGeom prst="wedgeRoundRectCallout">
          <a:avLst>
            <a:gd name="adj1" fmla="val -32934"/>
            <a:gd name="adj2" fmla="val 151629"/>
            <a:gd name="adj3" fmla="val 16667"/>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bg1"/>
              </a:solidFill>
              <a:latin typeface="HG丸ｺﾞｼｯｸM-PRO" panose="020F0600000000000000" pitchFamily="50" charset="-128"/>
              <a:ea typeface="HG丸ｺﾞｼｯｸM-PRO" panose="020F0600000000000000" pitchFamily="50" charset="-128"/>
            </a:rPr>
            <a:t>交付決定通知に記載された交付決定額を記入してください。</a:t>
          </a:r>
        </a:p>
      </xdr:txBody>
    </xdr:sp>
    <xdr:clientData/>
  </xdr:twoCellAnchor>
  <xdr:twoCellAnchor>
    <xdr:from>
      <xdr:col>14</xdr:col>
      <xdr:colOff>10885</xdr:colOff>
      <xdr:row>15</xdr:row>
      <xdr:rowOff>616858</xdr:rowOff>
    </xdr:from>
    <xdr:to>
      <xdr:col>15</xdr:col>
      <xdr:colOff>708932</xdr:colOff>
      <xdr:row>21</xdr:row>
      <xdr:rowOff>40821</xdr:rowOff>
    </xdr:to>
    <xdr:sp macro="" textlink="">
      <xdr:nvSpPr>
        <xdr:cNvPr id="13" name="フローチャート : 代替処理 14">
          <a:extLst>
            <a:ext uri="{FF2B5EF4-FFF2-40B4-BE49-F238E27FC236}">
              <a16:creationId xmlns:a16="http://schemas.microsoft.com/office/drawing/2014/main" id="{00000000-0008-0000-0300-00000D000000}"/>
            </a:ext>
          </a:extLst>
        </xdr:cNvPr>
        <xdr:cNvSpPr/>
      </xdr:nvSpPr>
      <xdr:spPr>
        <a:xfrm>
          <a:off x="9590314" y="4143829"/>
          <a:ext cx="1449161" cy="2548163"/>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355147</xdr:colOff>
      <xdr:row>0</xdr:row>
      <xdr:rowOff>141515</xdr:rowOff>
    </xdr:from>
    <xdr:to>
      <xdr:col>14</xdr:col>
      <xdr:colOff>393362</xdr:colOff>
      <xdr:row>3</xdr:row>
      <xdr:rowOff>127038</xdr:rowOff>
    </xdr:to>
    <xdr:sp macro="" textlink="">
      <xdr:nvSpPr>
        <xdr:cNvPr id="3" name="角丸四角形 1">
          <a:extLst>
            <a:ext uri="{FF2B5EF4-FFF2-40B4-BE49-F238E27FC236}">
              <a16:creationId xmlns:a16="http://schemas.microsoft.com/office/drawing/2014/main" id="{00000000-0008-0000-0400-000003000000}"/>
            </a:ext>
          </a:extLst>
        </xdr:cNvPr>
        <xdr:cNvSpPr/>
      </xdr:nvSpPr>
      <xdr:spPr>
        <a:xfrm>
          <a:off x="7136947" y="141515"/>
          <a:ext cx="2454844" cy="660437"/>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2800">
              <a:latin typeface="HGP創英角ﾎﾟｯﾌﾟ体" panose="040B0A00000000000000" pitchFamily="50" charset="-128"/>
              <a:ea typeface="HGP創英角ﾎﾟｯﾌﾟ体" panose="040B0A00000000000000" pitchFamily="50" charset="-128"/>
            </a:rPr>
            <a:t>記入例</a:t>
          </a:r>
          <a:endParaRPr kumimoji="1" lang="en-US" altLang="ja-JP" sz="280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18</xdr:col>
      <xdr:colOff>592479</xdr:colOff>
      <xdr:row>1</xdr:row>
      <xdr:rowOff>183809</xdr:rowOff>
    </xdr:from>
    <xdr:to>
      <xdr:col>20</xdr:col>
      <xdr:colOff>598715</xdr:colOff>
      <xdr:row>3</xdr:row>
      <xdr:rowOff>232973</xdr:rowOff>
    </xdr:to>
    <xdr:sp macro="" textlink="">
      <xdr:nvSpPr>
        <xdr:cNvPr id="5" name="角丸四角形吹き出し 4">
          <a:extLst>
            <a:ext uri="{FF2B5EF4-FFF2-40B4-BE49-F238E27FC236}">
              <a16:creationId xmlns:a16="http://schemas.microsoft.com/office/drawing/2014/main" id="{00000000-0008-0000-0400-000005000000}"/>
            </a:ext>
          </a:extLst>
        </xdr:cNvPr>
        <xdr:cNvSpPr/>
      </xdr:nvSpPr>
      <xdr:spPr>
        <a:xfrm>
          <a:off x="13013079" y="357980"/>
          <a:ext cx="2368436" cy="549907"/>
        </a:xfrm>
        <a:prstGeom prst="wedgeRoundRectCallout">
          <a:avLst>
            <a:gd name="adj1" fmla="val 16360"/>
            <a:gd name="adj2" fmla="val -7050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latin typeface="HG丸ｺﾞｼｯｸM-PRO" panose="020F0600000000000000" pitchFamily="50" charset="-128"/>
              <a:ea typeface="HG丸ｺﾞｼｯｸM-PRO" panose="020F0600000000000000" pitchFamily="50" charset="-128"/>
            </a:rPr>
            <a:t>別記様式第２号－２（事業所別）は、</a:t>
          </a:r>
          <a:r>
            <a:rPr kumimoji="1" lang="en-US" altLang="ja-JP" sz="1200">
              <a:latin typeface="HG丸ｺﾞｼｯｸM-PRO" panose="020F0600000000000000" pitchFamily="50" charset="-128"/>
              <a:ea typeface="HG丸ｺﾞｼｯｸM-PRO" panose="020F0600000000000000" pitchFamily="50" charset="-128"/>
            </a:rPr>
            <a:t>3</a:t>
          </a:r>
          <a:r>
            <a:rPr kumimoji="1" lang="ja-JP" altLang="en-US" sz="1200">
              <a:latin typeface="HG丸ｺﾞｼｯｸM-PRO" panose="020F0600000000000000" pitchFamily="50" charset="-128"/>
              <a:ea typeface="HG丸ｺﾞｼｯｸM-PRO" panose="020F0600000000000000" pitchFamily="50" charset="-128"/>
            </a:rPr>
            <a:t>枚組です。</a:t>
          </a:r>
          <a:endParaRPr kumimoji="1" lang="en-US" altLang="ja-JP" sz="1200">
            <a:latin typeface="HG丸ｺﾞｼｯｸM-PRO" panose="020F0600000000000000" pitchFamily="50" charset="-128"/>
            <a:ea typeface="HG丸ｺﾞｼｯｸM-PRO" panose="020F0600000000000000" pitchFamily="50" charset="-128"/>
          </a:endParaRPr>
        </a:p>
      </xdr:txBody>
    </xdr:sp>
    <xdr:clientData/>
  </xdr:twoCellAnchor>
  <xdr:twoCellAnchor>
    <xdr:from>
      <xdr:col>15</xdr:col>
      <xdr:colOff>326573</xdr:colOff>
      <xdr:row>1</xdr:row>
      <xdr:rowOff>21773</xdr:rowOff>
    </xdr:from>
    <xdr:to>
      <xdr:col>18</xdr:col>
      <xdr:colOff>174171</xdr:colOff>
      <xdr:row>5</xdr:row>
      <xdr:rowOff>97973</xdr:rowOff>
    </xdr:to>
    <xdr:sp macro="" textlink="">
      <xdr:nvSpPr>
        <xdr:cNvPr id="8" name="1 つの角を丸めた四角形 23">
          <a:extLst>
            <a:ext uri="{FF2B5EF4-FFF2-40B4-BE49-F238E27FC236}">
              <a16:creationId xmlns:a16="http://schemas.microsoft.com/office/drawing/2014/main" id="{00000000-0008-0000-0400-000008000000}"/>
            </a:ext>
          </a:extLst>
        </xdr:cNvPr>
        <xdr:cNvSpPr/>
      </xdr:nvSpPr>
      <xdr:spPr>
        <a:xfrm>
          <a:off x="10330544" y="195944"/>
          <a:ext cx="2264227" cy="1077686"/>
        </a:xfrm>
        <a:prstGeom prst="snipRoundRect">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1200" u="sng">
              <a:latin typeface="HG丸ｺﾞｼｯｸM-PRO" panose="020F0600000000000000" pitchFamily="50" charset="-128"/>
              <a:ea typeface="HG丸ｺﾞｼｯｸM-PRO" panose="020F0600000000000000" pitchFamily="50" charset="-128"/>
            </a:rPr>
            <a:t>対象者の異動状況</a:t>
          </a:r>
          <a:endParaRPr kumimoji="1" lang="en-US" altLang="ja-JP" sz="1200" u="sng">
            <a:latin typeface="HG丸ｺﾞｼｯｸM-PRO" panose="020F0600000000000000" pitchFamily="50" charset="-128"/>
            <a:ea typeface="HG丸ｺﾞｼｯｸM-PRO" panose="020F0600000000000000" pitchFamily="50" charset="-128"/>
          </a:endParaRPr>
        </a:p>
        <a:p>
          <a:pPr algn="l"/>
          <a:r>
            <a:rPr kumimoji="1" lang="ja-JP" altLang="en-US" sz="1200" u="none">
              <a:latin typeface="HG丸ｺﾞｼｯｸM-PRO" panose="020F0600000000000000" pitchFamily="50" charset="-128"/>
              <a:ea typeface="HG丸ｺﾞｼｯｸM-PRO" panose="020F0600000000000000" pitchFamily="50" charset="-128"/>
            </a:rPr>
            <a:t>●東京 太郎</a:t>
          </a:r>
        </a:p>
        <a:p>
          <a:pPr algn="l"/>
          <a:r>
            <a:rPr kumimoji="1" lang="ja-JP" altLang="en-US" sz="1200" u="none">
              <a:latin typeface="HG丸ｺﾞｼｯｸM-PRO" panose="020F0600000000000000" pitchFamily="50" charset="-128"/>
              <a:ea typeface="HG丸ｺﾞｼｯｸM-PRO" panose="020F0600000000000000" pitchFamily="50" charset="-128"/>
            </a:rPr>
            <a:t>　令和</a:t>
          </a:r>
          <a:r>
            <a:rPr kumimoji="1" lang="en-US" altLang="ja-JP" sz="1200" u="none">
              <a:latin typeface="HG丸ｺﾞｼｯｸM-PRO" panose="020F0600000000000000" pitchFamily="50" charset="-128"/>
              <a:ea typeface="HG丸ｺﾞｼｯｸM-PRO" panose="020F0600000000000000" pitchFamily="50" charset="-128"/>
            </a:rPr>
            <a:t>3</a:t>
          </a:r>
          <a:r>
            <a:rPr kumimoji="1" lang="ja-JP" altLang="en-US" sz="1200" u="none">
              <a:latin typeface="HG丸ｺﾞｼｯｸM-PRO" panose="020F0600000000000000" pitchFamily="50" charset="-128"/>
              <a:ea typeface="HG丸ｺﾞｼｯｸM-PRO" panose="020F0600000000000000" pitchFamily="50" charset="-128"/>
            </a:rPr>
            <a:t>年３月</a:t>
          </a:r>
          <a:r>
            <a:rPr kumimoji="1" lang="en-US" altLang="ja-JP" sz="1200" u="none">
              <a:latin typeface="HG丸ｺﾞｼｯｸM-PRO" panose="020F0600000000000000" pitchFamily="50" charset="-128"/>
              <a:ea typeface="HG丸ｺﾞｼｯｸM-PRO" panose="020F0600000000000000" pitchFamily="50" charset="-128"/>
            </a:rPr>
            <a:t>1</a:t>
          </a:r>
          <a:r>
            <a:rPr kumimoji="1" lang="ja-JP" altLang="en-US" sz="1200" u="none">
              <a:latin typeface="HG丸ｺﾞｼｯｸM-PRO" panose="020F0600000000000000" pitchFamily="50" charset="-128"/>
              <a:ea typeface="HG丸ｺﾞｼｯｸM-PRO" panose="020F0600000000000000" pitchFamily="50" charset="-128"/>
            </a:rPr>
            <a:t>日付けで</a:t>
          </a:r>
          <a:endParaRPr kumimoji="1" lang="en-US" altLang="ja-JP" sz="1200" u="none" baseline="0">
            <a:latin typeface="HG丸ｺﾞｼｯｸM-PRO" panose="020F0600000000000000" pitchFamily="50" charset="-128"/>
            <a:ea typeface="HG丸ｺﾞｼｯｸM-PRO" panose="020F0600000000000000" pitchFamily="50" charset="-128"/>
          </a:endParaRPr>
        </a:p>
        <a:p>
          <a:pPr algn="l"/>
          <a:r>
            <a:rPr kumimoji="1" lang="ja-JP" altLang="en-US" sz="1200" u="none" baseline="0">
              <a:latin typeface="HG丸ｺﾞｼｯｸM-PRO" panose="020F0600000000000000" pitchFamily="50" charset="-128"/>
              <a:ea typeface="HG丸ｺﾞｼｯｸM-PRO" panose="020F0600000000000000" pitchFamily="50" charset="-128"/>
            </a:rPr>
            <a:t>　</a:t>
          </a:r>
          <a:r>
            <a:rPr kumimoji="1" lang="ja-JP" altLang="en-US" sz="1200" u="none">
              <a:latin typeface="HG丸ｺﾞｼｯｸM-PRO" panose="020F0600000000000000" pitchFamily="50" charset="-128"/>
              <a:ea typeface="HG丸ｺﾞｼｯｸM-PRO" panose="020F0600000000000000" pitchFamily="50" charset="-128"/>
            </a:rPr>
            <a:t>対象外事業所へ転出</a:t>
          </a:r>
          <a:endParaRPr kumimoji="1" lang="en-US" altLang="ja-JP" sz="1200" u="none">
            <a:latin typeface="HG丸ｺﾞｼｯｸM-PRO" panose="020F0600000000000000" pitchFamily="50" charset="-128"/>
            <a:ea typeface="HG丸ｺﾞｼｯｸM-PRO" panose="020F0600000000000000" pitchFamily="50" charset="-128"/>
          </a:endParaRPr>
        </a:p>
      </xdr:txBody>
    </xdr:sp>
    <xdr:clientData/>
  </xdr:twoCellAnchor>
  <xdr:twoCellAnchor>
    <xdr:from>
      <xdr:col>13</xdr:col>
      <xdr:colOff>40821</xdr:colOff>
      <xdr:row>5</xdr:row>
      <xdr:rowOff>21772</xdr:rowOff>
    </xdr:from>
    <xdr:to>
      <xdr:col>15</xdr:col>
      <xdr:colOff>326573</xdr:colOff>
      <xdr:row>10</xdr:row>
      <xdr:rowOff>158977</xdr:rowOff>
    </xdr:to>
    <xdr:cxnSp macro="">
      <xdr:nvCxnSpPr>
        <xdr:cNvPr id="15" name="直線矢印コネクタ 14">
          <a:extLst>
            <a:ext uri="{FF2B5EF4-FFF2-40B4-BE49-F238E27FC236}">
              <a16:creationId xmlns:a16="http://schemas.microsoft.com/office/drawing/2014/main" id="{00000000-0008-0000-0400-00000F000000}"/>
            </a:ext>
          </a:extLst>
        </xdr:cNvPr>
        <xdr:cNvCxnSpPr>
          <a:endCxn id="16" idx="3"/>
        </xdr:cNvCxnSpPr>
      </xdr:nvCxnSpPr>
      <xdr:spPr>
        <a:xfrm flipH="1">
          <a:off x="9266464" y="1219201"/>
          <a:ext cx="2054680" cy="1593169"/>
        </a:xfrm>
        <a:prstGeom prst="straightConnector1">
          <a:avLst/>
        </a:prstGeom>
        <a:ln w="1905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830036</xdr:colOff>
      <xdr:row>9</xdr:row>
      <xdr:rowOff>310130</xdr:rowOff>
    </xdr:from>
    <xdr:to>
      <xdr:col>13</xdr:col>
      <xdr:colOff>40821</xdr:colOff>
      <xdr:row>11</xdr:row>
      <xdr:rowOff>7825</xdr:rowOff>
    </xdr:to>
    <xdr:sp macro="" textlink="">
      <xdr:nvSpPr>
        <xdr:cNvPr id="16" name="フローチャート : 代替処理 34">
          <a:extLst>
            <a:ext uri="{FF2B5EF4-FFF2-40B4-BE49-F238E27FC236}">
              <a16:creationId xmlns:a16="http://schemas.microsoft.com/office/drawing/2014/main" id="{00000000-0008-0000-0400-000010000000}"/>
            </a:ext>
          </a:extLst>
        </xdr:cNvPr>
        <xdr:cNvSpPr/>
      </xdr:nvSpPr>
      <xdr:spPr>
        <a:xfrm>
          <a:off x="8286750" y="2623344"/>
          <a:ext cx="979714" cy="378052"/>
        </a:xfrm>
        <a:prstGeom prst="flowChartAlternateProcess">
          <a:avLst/>
        </a:prstGeom>
        <a:noFill/>
        <a:ln w="28575">
          <a:prstDash val="soli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234950</xdr:colOff>
      <xdr:row>20</xdr:row>
      <xdr:rowOff>338591</xdr:rowOff>
    </xdr:from>
    <xdr:to>
      <xdr:col>17</xdr:col>
      <xdr:colOff>87086</xdr:colOff>
      <xdr:row>22</xdr:row>
      <xdr:rowOff>2720</xdr:rowOff>
    </xdr:to>
    <xdr:sp macro="" textlink="">
      <xdr:nvSpPr>
        <xdr:cNvPr id="18" name="フローチャート : 代替処理 39">
          <a:extLst>
            <a:ext uri="{FF2B5EF4-FFF2-40B4-BE49-F238E27FC236}">
              <a16:creationId xmlns:a16="http://schemas.microsoft.com/office/drawing/2014/main" id="{00000000-0008-0000-0400-000012000000}"/>
            </a:ext>
          </a:extLst>
        </xdr:cNvPr>
        <xdr:cNvSpPr/>
      </xdr:nvSpPr>
      <xdr:spPr>
        <a:xfrm>
          <a:off x="2989036" y="5868534"/>
          <a:ext cx="8713107" cy="360815"/>
        </a:xfrm>
        <a:prstGeom prst="flowChartAlternateProcess">
          <a:avLst/>
        </a:prstGeom>
        <a:noFill/>
        <a:ln w="38100">
          <a:prstDash val="soli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66675</xdr:colOff>
      <xdr:row>18</xdr:row>
      <xdr:rowOff>32658</xdr:rowOff>
    </xdr:from>
    <xdr:to>
      <xdr:col>20</xdr:col>
      <xdr:colOff>751045</xdr:colOff>
      <xdr:row>24</xdr:row>
      <xdr:rowOff>73479</xdr:rowOff>
    </xdr:to>
    <xdr:sp macro="" textlink="">
      <xdr:nvSpPr>
        <xdr:cNvPr id="20" name="フローチャート : 代替処理 5">
          <a:extLst>
            <a:ext uri="{FF2B5EF4-FFF2-40B4-BE49-F238E27FC236}">
              <a16:creationId xmlns:a16="http://schemas.microsoft.com/office/drawing/2014/main" id="{00000000-0008-0000-0400-000014000000}"/>
            </a:ext>
          </a:extLst>
        </xdr:cNvPr>
        <xdr:cNvSpPr/>
      </xdr:nvSpPr>
      <xdr:spPr>
        <a:xfrm>
          <a:off x="14849475" y="4702629"/>
          <a:ext cx="684370" cy="2294164"/>
        </a:xfrm>
        <a:prstGeom prst="flowChartAlternateProcess">
          <a:avLst/>
        </a:prstGeom>
        <a:noFill/>
        <a:ln w="38100">
          <a:solidFill>
            <a:sysClr val="windowText" lastClr="000000"/>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598715</xdr:colOff>
      <xdr:row>10</xdr:row>
      <xdr:rowOff>195942</xdr:rowOff>
    </xdr:from>
    <xdr:to>
      <xdr:col>20</xdr:col>
      <xdr:colOff>697365</xdr:colOff>
      <xdr:row>15</xdr:row>
      <xdr:rowOff>63388</xdr:rowOff>
    </xdr:to>
    <xdr:sp macro="" textlink="">
      <xdr:nvSpPr>
        <xdr:cNvPr id="22" name="角丸四角形吹き出し 44">
          <a:extLst>
            <a:ext uri="{FF2B5EF4-FFF2-40B4-BE49-F238E27FC236}">
              <a16:creationId xmlns:a16="http://schemas.microsoft.com/office/drawing/2014/main" id="{00000000-0008-0000-0400-000016000000}"/>
            </a:ext>
          </a:extLst>
        </xdr:cNvPr>
        <xdr:cNvSpPr/>
      </xdr:nvSpPr>
      <xdr:spPr>
        <a:xfrm>
          <a:off x="13019315" y="2786742"/>
          <a:ext cx="2460850" cy="1304360"/>
        </a:xfrm>
        <a:prstGeom prst="wedgeRoundRectCallout">
          <a:avLst>
            <a:gd name="adj1" fmla="val 28828"/>
            <a:gd name="adj2" fmla="val 9768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latin typeface="HG丸ｺﾞｼｯｸM-PRO" panose="020F0600000000000000" pitchFamily="50" charset="-128"/>
              <a:ea typeface="HG丸ｺﾞｼｯｸM-PRO" panose="020F0600000000000000" pitchFamily="50" charset="-128"/>
            </a:rPr>
            <a:t>今年度中に奨学金を何か月返済したかを記入してください。</a:t>
          </a:r>
        </a:p>
      </xdr:txBody>
    </xdr:sp>
    <xdr:clientData/>
  </xdr:twoCellAnchor>
  <xdr:twoCellAnchor>
    <xdr:from>
      <xdr:col>16</xdr:col>
      <xdr:colOff>561707</xdr:colOff>
      <xdr:row>37</xdr:row>
      <xdr:rowOff>10301</xdr:rowOff>
    </xdr:from>
    <xdr:to>
      <xdr:col>17</xdr:col>
      <xdr:colOff>445770</xdr:colOff>
      <xdr:row>37</xdr:row>
      <xdr:rowOff>271263</xdr:rowOff>
    </xdr:to>
    <xdr:sp macro="" textlink="">
      <xdr:nvSpPr>
        <xdr:cNvPr id="23" name="矢印: 右カーブ 9">
          <a:extLst>
            <a:ext uri="{FF2B5EF4-FFF2-40B4-BE49-F238E27FC236}">
              <a16:creationId xmlns:a16="http://schemas.microsoft.com/office/drawing/2014/main" id="{00000000-0008-0000-0400-000017000000}"/>
            </a:ext>
          </a:extLst>
        </xdr:cNvPr>
        <xdr:cNvSpPr/>
      </xdr:nvSpPr>
      <xdr:spPr>
        <a:xfrm rot="5246315" flipH="1">
          <a:off x="11585543" y="10518408"/>
          <a:ext cx="260962" cy="689606"/>
        </a:xfrm>
        <a:prstGeom prst="curvedRightArrow">
          <a:avLst>
            <a:gd name="adj1" fmla="val 25000"/>
            <a:gd name="adj2" fmla="val 76674"/>
            <a:gd name="adj3" fmla="val 25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16</xdr:col>
      <xdr:colOff>804405</xdr:colOff>
      <xdr:row>35</xdr:row>
      <xdr:rowOff>317502</xdr:rowOff>
    </xdr:from>
    <xdr:ext cx="325730" cy="275717"/>
    <xdr:sp macro="" textlink="">
      <xdr:nvSpPr>
        <xdr:cNvPr id="24" name="テキスト ボックス 23">
          <a:extLst>
            <a:ext uri="{FF2B5EF4-FFF2-40B4-BE49-F238E27FC236}">
              <a16:creationId xmlns:a16="http://schemas.microsoft.com/office/drawing/2014/main" id="{00000000-0008-0000-0400-000018000000}"/>
            </a:ext>
          </a:extLst>
        </xdr:cNvPr>
        <xdr:cNvSpPr txBox="1"/>
      </xdr:nvSpPr>
      <xdr:spPr>
        <a:xfrm>
          <a:off x="11613919" y="1034324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a:t>
          </a:r>
          <a:endParaRPr kumimoji="1" lang="ja-JP" altLang="en-US" sz="1100" b="1">
            <a:solidFill>
              <a:srgbClr val="FF0000"/>
            </a:solidFill>
          </a:endParaRPr>
        </a:p>
      </xdr:txBody>
    </xdr:sp>
    <xdr:clientData/>
  </xdr:oneCellAnchor>
  <xdr:oneCellAnchor>
    <xdr:from>
      <xdr:col>15</xdr:col>
      <xdr:colOff>782026</xdr:colOff>
      <xdr:row>35</xdr:row>
      <xdr:rowOff>312512</xdr:rowOff>
    </xdr:from>
    <xdr:ext cx="326308" cy="275717"/>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10785997" y="10338255"/>
          <a:ext cx="3263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a:t>
          </a:r>
        </a:p>
      </xdr:txBody>
    </xdr:sp>
    <xdr:clientData/>
  </xdr:oneCellAnchor>
  <xdr:twoCellAnchor>
    <xdr:from>
      <xdr:col>6</xdr:col>
      <xdr:colOff>174512</xdr:colOff>
      <xdr:row>37</xdr:row>
      <xdr:rowOff>0</xdr:rowOff>
    </xdr:from>
    <xdr:to>
      <xdr:col>19</xdr:col>
      <xdr:colOff>54428</xdr:colOff>
      <xdr:row>38</xdr:row>
      <xdr:rowOff>23813</xdr:rowOff>
    </xdr:to>
    <xdr:sp macro="" textlink="">
      <xdr:nvSpPr>
        <xdr:cNvPr id="26" name="フローチャート : 代替処理 54">
          <a:extLst>
            <a:ext uri="{FF2B5EF4-FFF2-40B4-BE49-F238E27FC236}">
              <a16:creationId xmlns:a16="http://schemas.microsoft.com/office/drawing/2014/main" id="{00000000-0008-0000-0400-00001A000000}"/>
            </a:ext>
          </a:extLst>
        </xdr:cNvPr>
        <xdr:cNvSpPr/>
      </xdr:nvSpPr>
      <xdr:spPr>
        <a:xfrm>
          <a:off x="2928598" y="10722429"/>
          <a:ext cx="10351973" cy="372155"/>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17</xdr:col>
      <xdr:colOff>139698</xdr:colOff>
      <xdr:row>36</xdr:row>
      <xdr:rowOff>58508</xdr:rowOff>
    </xdr:from>
    <xdr:ext cx="889000" cy="259045"/>
    <xdr:sp macro="" textlink="">
      <xdr:nvSpPr>
        <xdr:cNvPr id="28" name="テキスト ボックス 27">
          <a:extLst>
            <a:ext uri="{FF2B5EF4-FFF2-40B4-BE49-F238E27FC236}">
              <a16:creationId xmlns:a16="http://schemas.microsoft.com/office/drawing/2014/main" id="{00000000-0008-0000-0400-00001C000000}"/>
            </a:ext>
          </a:extLst>
        </xdr:cNvPr>
        <xdr:cNvSpPr txBox="1"/>
      </xdr:nvSpPr>
      <xdr:spPr>
        <a:xfrm>
          <a:off x="11754755" y="10432594"/>
          <a:ext cx="889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b="0" i="1">
              <a:solidFill>
                <a:srgbClr val="FF0000"/>
              </a:solidFill>
              <a:latin typeface="HGP創英角ﾎﾟｯﾌﾟ体" panose="040B0A00000000000000" pitchFamily="50" charset="-128"/>
              <a:ea typeface="HGP創英角ﾎﾟｯﾌﾟ体" panose="040B0A00000000000000" pitchFamily="50" charset="-128"/>
            </a:rPr>
            <a:t>194,004</a:t>
          </a:r>
        </a:p>
      </xdr:txBody>
    </xdr:sp>
    <xdr:clientData/>
  </xdr:oneCellAnchor>
  <xdr:twoCellAnchor>
    <xdr:from>
      <xdr:col>16</xdr:col>
      <xdr:colOff>21772</xdr:colOff>
      <xdr:row>35</xdr:row>
      <xdr:rowOff>337458</xdr:rowOff>
    </xdr:from>
    <xdr:to>
      <xdr:col>17</xdr:col>
      <xdr:colOff>56486</xdr:colOff>
      <xdr:row>37</xdr:row>
      <xdr:rowOff>12928</xdr:rowOff>
    </xdr:to>
    <xdr:sp macro="" textlink="">
      <xdr:nvSpPr>
        <xdr:cNvPr id="29" name="フローチャート : 代替処理 57">
          <a:extLst>
            <a:ext uri="{FF2B5EF4-FFF2-40B4-BE49-F238E27FC236}">
              <a16:creationId xmlns:a16="http://schemas.microsoft.com/office/drawing/2014/main" id="{00000000-0008-0000-0400-00001D000000}"/>
            </a:ext>
          </a:extLst>
        </xdr:cNvPr>
        <xdr:cNvSpPr/>
      </xdr:nvSpPr>
      <xdr:spPr>
        <a:xfrm>
          <a:off x="10831286" y="10363201"/>
          <a:ext cx="840257" cy="372156"/>
        </a:xfrm>
        <a:prstGeom prst="flowChartAlternateProcess">
          <a:avLst/>
        </a:prstGeom>
        <a:noFill/>
        <a:ln w="38100">
          <a:prstDash val="soli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664029</xdr:colOff>
      <xdr:row>40</xdr:row>
      <xdr:rowOff>195944</xdr:rowOff>
    </xdr:from>
    <xdr:to>
      <xdr:col>20</xdr:col>
      <xdr:colOff>556192</xdr:colOff>
      <xdr:row>44</xdr:row>
      <xdr:rowOff>79715</xdr:rowOff>
    </xdr:to>
    <xdr:sp macro="" textlink="">
      <xdr:nvSpPr>
        <xdr:cNvPr id="31" name="角丸四角形吹き出し 64">
          <a:extLst>
            <a:ext uri="{FF2B5EF4-FFF2-40B4-BE49-F238E27FC236}">
              <a16:creationId xmlns:a16="http://schemas.microsoft.com/office/drawing/2014/main" id="{00000000-0008-0000-0400-00001F000000}"/>
            </a:ext>
          </a:extLst>
        </xdr:cNvPr>
        <xdr:cNvSpPr/>
      </xdr:nvSpPr>
      <xdr:spPr>
        <a:xfrm>
          <a:off x="12279086" y="11963401"/>
          <a:ext cx="3059906" cy="972343"/>
        </a:xfrm>
        <a:prstGeom prst="wedgeRoundRectCallout">
          <a:avLst>
            <a:gd name="adj1" fmla="val 41584"/>
            <a:gd name="adj2" fmla="val -9794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latin typeface="HG丸ｺﾞｼｯｸM-PRO" panose="020F0600000000000000" pitchFamily="50" charset="-128"/>
              <a:ea typeface="HG丸ｺﾞｼｯｸM-PRO" panose="020F0600000000000000" pitchFamily="50" charset="-128"/>
            </a:rPr>
            <a:t>今年度中に何か月分の手当等を支給したかを記入してください。</a:t>
          </a:r>
        </a:p>
      </xdr:txBody>
    </xdr:sp>
    <xdr:clientData/>
  </xdr:twoCellAnchor>
  <xdr:twoCellAnchor>
    <xdr:from>
      <xdr:col>15</xdr:col>
      <xdr:colOff>160134</xdr:colOff>
      <xdr:row>26</xdr:row>
      <xdr:rowOff>103864</xdr:rowOff>
    </xdr:from>
    <xdr:to>
      <xdr:col>16</xdr:col>
      <xdr:colOff>70414</xdr:colOff>
      <xdr:row>31</xdr:row>
      <xdr:rowOff>27099</xdr:rowOff>
    </xdr:to>
    <xdr:sp macro="" textlink="">
      <xdr:nvSpPr>
        <xdr:cNvPr id="32" name="角丸四角形吹き出し 31">
          <a:extLst>
            <a:ext uri="{FF2B5EF4-FFF2-40B4-BE49-F238E27FC236}">
              <a16:creationId xmlns:a16="http://schemas.microsoft.com/office/drawing/2014/main" id="{00000000-0008-0000-0400-000020000000}"/>
            </a:ext>
          </a:extLst>
        </xdr:cNvPr>
        <xdr:cNvSpPr/>
      </xdr:nvSpPr>
      <xdr:spPr>
        <a:xfrm rot="10800000" flipV="1">
          <a:off x="10164105" y="7821835"/>
          <a:ext cx="715823" cy="990035"/>
        </a:xfrm>
        <a:prstGeom prst="wedgeRoundRectCallout">
          <a:avLst>
            <a:gd name="adj1" fmla="val -80148"/>
            <a:gd name="adj2" fmla="val -210024"/>
            <a:gd name="adj3" fmla="val 16667"/>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endParaRPr kumimoji="1" lang="en-US" altLang="ja-JP" sz="1200" strike="noStrike" baseline="0">
            <a:solidFill>
              <a:schemeClr val="bg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250598</xdr:colOff>
      <xdr:row>26</xdr:row>
      <xdr:rowOff>89240</xdr:rowOff>
    </xdr:from>
    <xdr:to>
      <xdr:col>10</xdr:col>
      <xdr:colOff>732586</xdr:colOff>
      <xdr:row>29</xdr:row>
      <xdr:rowOff>177004</xdr:rowOff>
    </xdr:to>
    <xdr:sp macro="" textlink="">
      <xdr:nvSpPr>
        <xdr:cNvPr id="34" name="角丸四角形吹き出し 59">
          <a:extLst>
            <a:ext uri="{FF2B5EF4-FFF2-40B4-BE49-F238E27FC236}">
              <a16:creationId xmlns:a16="http://schemas.microsoft.com/office/drawing/2014/main" id="{00000000-0008-0000-0400-000022000000}"/>
            </a:ext>
          </a:extLst>
        </xdr:cNvPr>
        <xdr:cNvSpPr/>
      </xdr:nvSpPr>
      <xdr:spPr>
        <a:xfrm>
          <a:off x="5421312" y="7807211"/>
          <a:ext cx="1287531" cy="697364"/>
        </a:xfrm>
        <a:prstGeom prst="wedgeRoundRectCallout">
          <a:avLst>
            <a:gd name="adj1" fmla="val 198666"/>
            <a:gd name="adj2" fmla="val 421999"/>
            <a:gd name="adj3" fmla="val 16667"/>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endParaRPr kumimoji="1" lang="en-US" altLang="ja-JP" sz="1200"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239485</xdr:colOff>
      <xdr:row>24</xdr:row>
      <xdr:rowOff>290737</xdr:rowOff>
    </xdr:from>
    <xdr:to>
      <xdr:col>11</xdr:col>
      <xdr:colOff>275203</xdr:colOff>
      <xdr:row>31</xdr:row>
      <xdr:rowOff>2</xdr:rowOff>
    </xdr:to>
    <xdr:sp macro="" textlink="">
      <xdr:nvSpPr>
        <xdr:cNvPr id="35" name="角丸四角形吹き出し 58">
          <a:extLst>
            <a:ext uri="{FF2B5EF4-FFF2-40B4-BE49-F238E27FC236}">
              <a16:creationId xmlns:a16="http://schemas.microsoft.com/office/drawing/2014/main" id="{00000000-0008-0000-0400-000023000000}"/>
            </a:ext>
          </a:extLst>
        </xdr:cNvPr>
        <xdr:cNvSpPr/>
      </xdr:nvSpPr>
      <xdr:spPr>
        <a:xfrm>
          <a:off x="2111828" y="7214051"/>
          <a:ext cx="4945175" cy="1570722"/>
        </a:xfrm>
        <a:prstGeom prst="wedgeRoundRectCallout">
          <a:avLst>
            <a:gd name="adj1" fmla="val 81393"/>
            <a:gd name="adj2" fmla="val -72554"/>
            <a:gd name="adj3" fmla="val 16667"/>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strike="noStrike" baseline="0">
              <a:solidFill>
                <a:schemeClr val="bg1"/>
              </a:solidFill>
              <a:latin typeface="HG丸ｺﾞｼｯｸM-PRO" panose="020F0600000000000000" pitchFamily="50" charset="-128"/>
              <a:ea typeface="HG丸ｺﾞｼｯｸM-PRO" panose="020F0600000000000000" pitchFamily="50" charset="-128"/>
            </a:rPr>
            <a:t>補助期間内に返済を滞納していた場合、法人で手当等を支給していても、滞納していた月分は補助金支給されません。返済状況の確認をしてから手当等を支給するようご注意ください。</a:t>
          </a:r>
          <a:endParaRPr kumimoji="1" lang="en-US" altLang="ja-JP" sz="1400" strike="noStrike" baseline="0">
            <a:solidFill>
              <a:schemeClr val="bg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102515</xdr:colOff>
      <xdr:row>22</xdr:row>
      <xdr:rowOff>260508</xdr:rowOff>
    </xdr:from>
    <xdr:to>
      <xdr:col>19</xdr:col>
      <xdr:colOff>476702</xdr:colOff>
      <xdr:row>28</xdr:row>
      <xdr:rowOff>87518</xdr:rowOff>
    </xdr:to>
    <xdr:sp macro="" textlink="">
      <xdr:nvSpPr>
        <xdr:cNvPr id="36" name="フローチャート : 組合せ 38">
          <a:extLst>
            <a:ext uri="{FF2B5EF4-FFF2-40B4-BE49-F238E27FC236}">
              <a16:creationId xmlns:a16="http://schemas.microsoft.com/office/drawing/2014/main" id="{00000000-0008-0000-0400-000024000000}"/>
            </a:ext>
          </a:extLst>
        </xdr:cNvPr>
        <xdr:cNvSpPr/>
      </xdr:nvSpPr>
      <xdr:spPr>
        <a:xfrm rot="9488870">
          <a:off x="13328658" y="6487137"/>
          <a:ext cx="374187" cy="1699352"/>
        </a:xfrm>
        <a:prstGeom prst="flowChartMerg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198211</xdr:colOff>
      <xdr:row>26</xdr:row>
      <xdr:rowOff>108858</xdr:rowOff>
    </xdr:from>
    <xdr:to>
      <xdr:col>16</xdr:col>
      <xdr:colOff>108491</xdr:colOff>
      <xdr:row>30</xdr:row>
      <xdr:rowOff>139359</xdr:rowOff>
    </xdr:to>
    <xdr:sp macro="" textlink="">
      <xdr:nvSpPr>
        <xdr:cNvPr id="38" name="角丸四角形吹き出し 37">
          <a:extLst>
            <a:ext uri="{FF2B5EF4-FFF2-40B4-BE49-F238E27FC236}">
              <a16:creationId xmlns:a16="http://schemas.microsoft.com/office/drawing/2014/main" id="{00000000-0008-0000-0400-000026000000}"/>
            </a:ext>
          </a:extLst>
        </xdr:cNvPr>
        <xdr:cNvSpPr/>
      </xdr:nvSpPr>
      <xdr:spPr>
        <a:xfrm rot="10800000" flipV="1">
          <a:off x="10202182" y="7826829"/>
          <a:ext cx="715823" cy="868701"/>
        </a:xfrm>
        <a:prstGeom prst="wedgeRoundRectCallout">
          <a:avLst>
            <a:gd name="adj1" fmla="val -59101"/>
            <a:gd name="adj2" fmla="val 240149"/>
            <a:gd name="adj3" fmla="val 16667"/>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endParaRPr kumimoji="1" lang="en-US" altLang="ja-JP" sz="1200" strike="noStrike" baseline="0">
            <a:solidFill>
              <a:schemeClr val="bg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452677</xdr:colOff>
      <xdr:row>24</xdr:row>
      <xdr:rowOff>326572</xdr:rowOff>
    </xdr:from>
    <xdr:to>
      <xdr:col>17</xdr:col>
      <xdr:colOff>278733</xdr:colOff>
      <xdr:row>31</xdr:row>
      <xdr:rowOff>76902</xdr:rowOff>
    </xdr:to>
    <xdr:sp macro="" textlink="">
      <xdr:nvSpPr>
        <xdr:cNvPr id="33" name="角丸四角形吹き出し 30">
          <a:extLst>
            <a:ext uri="{FF2B5EF4-FFF2-40B4-BE49-F238E27FC236}">
              <a16:creationId xmlns:a16="http://schemas.microsoft.com/office/drawing/2014/main" id="{00000000-0008-0000-0400-000021000000}"/>
            </a:ext>
          </a:extLst>
        </xdr:cNvPr>
        <xdr:cNvSpPr/>
      </xdr:nvSpPr>
      <xdr:spPr>
        <a:xfrm>
          <a:off x="7234477" y="7249886"/>
          <a:ext cx="4659313" cy="1611787"/>
        </a:xfrm>
        <a:prstGeom prst="wedgeRoundRectCallout">
          <a:avLst>
            <a:gd name="adj1" fmla="val -18425"/>
            <a:gd name="adj2" fmla="val -23634"/>
            <a:gd name="adj3" fmla="val 16667"/>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strike="noStrike" baseline="0">
              <a:solidFill>
                <a:schemeClr val="bg1"/>
              </a:solidFill>
              <a:latin typeface="HG丸ｺﾞｼｯｸM-PRO" panose="020F0600000000000000" pitchFamily="50" charset="-128"/>
              <a:ea typeface="HG丸ｺﾞｼｯｸM-PRO" panose="020F0600000000000000" pitchFamily="50" charset="-128"/>
            </a:rPr>
            <a:t>退職等の理由で年度途中に補助が終了した場合、対象者が在籍している間に手当等を支給する必要がありますのでご注意ください。</a:t>
          </a:r>
          <a:endParaRPr kumimoji="1" lang="en-US" altLang="ja-JP" sz="1400" strike="noStrike" baseline="0">
            <a:solidFill>
              <a:schemeClr val="bg1"/>
            </a:solidFill>
            <a:latin typeface="HG丸ｺﾞｼｯｸM-PRO" panose="020F0600000000000000" pitchFamily="50" charset="-128"/>
            <a:ea typeface="HG丸ｺﾞｼｯｸM-PRO" panose="020F0600000000000000" pitchFamily="50" charset="-128"/>
          </a:endParaRPr>
        </a:p>
        <a:p>
          <a:pPr algn="l"/>
          <a:r>
            <a:rPr kumimoji="1" lang="ja-JP" altLang="en-US" sz="1400" strike="noStrike" baseline="0">
              <a:solidFill>
                <a:schemeClr val="bg1"/>
              </a:solidFill>
              <a:latin typeface="HG丸ｺﾞｼｯｸM-PRO" panose="020F0600000000000000" pitchFamily="50" charset="-128"/>
              <a:ea typeface="HG丸ｺﾞｼｯｸM-PRO" panose="020F0600000000000000" pitchFamily="50" charset="-128"/>
            </a:rPr>
            <a:t>この場合、２月までに支給しなければ選定額は</a:t>
          </a:r>
          <a:r>
            <a:rPr kumimoji="1" lang="en-US" altLang="ja-JP" sz="1400" strike="noStrike" baseline="0">
              <a:solidFill>
                <a:schemeClr val="bg1"/>
              </a:solidFill>
              <a:latin typeface="HG丸ｺﾞｼｯｸM-PRO" panose="020F0600000000000000" pitchFamily="50" charset="-128"/>
              <a:ea typeface="HG丸ｺﾞｼｯｸM-PRO" panose="020F0600000000000000" pitchFamily="50" charset="-128"/>
            </a:rPr>
            <a:t>0</a:t>
          </a:r>
          <a:r>
            <a:rPr kumimoji="1" lang="ja-JP" altLang="en-US" sz="1400" strike="noStrike" baseline="0">
              <a:solidFill>
                <a:schemeClr val="bg1"/>
              </a:solidFill>
              <a:latin typeface="HG丸ｺﾞｼｯｸM-PRO" panose="020F0600000000000000" pitchFamily="50" charset="-128"/>
              <a:ea typeface="HG丸ｺﾞｼｯｸM-PRO" panose="020F0600000000000000" pitchFamily="50" charset="-128"/>
            </a:rPr>
            <a:t>円となります。</a:t>
          </a:r>
          <a:endParaRPr kumimoji="1" lang="en-US" altLang="ja-JP" sz="1400" strike="noStrike" baseline="0">
            <a:solidFill>
              <a:schemeClr val="bg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118206</xdr:colOff>
      <xdr:row>29</xdr:row>
      <xdr:rowOff>107827</xdr:rowOff>
    </xdr:from>
    <xdr:to>
      <xdr:col>19</xdr:col>
      <xdr:colOff>371828</xdr:colOff>
      <xdr:row>37</xdr:row>
      <xdr:rowOff>126586</xdr:rowOff>
    </xdr:to>
    <xdr:sp macro="" textlink="">
      <xdr:nvSpPr>
        <xdr:cNvPr id="40" name="フローチャート : 組合せ 40">
          <a:extLst>
            <a:ext uri="{FF2B5EF4-FFF2-40B4-BE49-F238E27FC236}">
              <a16:creationId xmlns:a16="http://schemas.microsoft.com/office/drawing/2014/main" id="{00000000-0008-0000-0400-000028000000}"/>
            </a:ext>
          </a:extLst>
        </xdr:cNvPr>
        <xdr:cNvSpPr/>
      </xdr:nvSpPr>
      <xdr:spPr>
        <a:xfrm rot="1085216" flipH="1">
          <a:off x="13344349" y="8435398"/>
          <a:ext cx="253622" cy="2413617"/>
        </a:xfrm>
        <a:prstGeom prst="flowChartMerg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783770</xdr:colOff>
      <xdr:row>37</xdr:row>
      <xdr:rowOff>-1</xdr:rowOff>
    </xdr:from>
    <xdr:to>
      <xdr:col>19</xdr:col>
      <xdr:colOff>12473</xdr:colOff>
      <xdr:row>38</xdr:row>
      <xdr:rowOff>26307</xdr:rowOff>
    </xdr:to>
    <xdr:sp macro="" textlink="">
      <xdr:nvSpPr>
        <xdr:cNvPr id="41" name="フローチャート : 代替処理 27">
          <a:extLst>
            <a:ext uri="{FF2B5EF4-FFF2-40B4-BE49-F238E27FC236}">
              <a16:creationId xmlns:a16="http://schemas.microsoft.com/office/drawing/2014/main" id="{00000000-0008-0000-0400-000029000000}"/>
            </a:ext>
          </a:extLst>
        </xdr:cNvPr>
        <xdr:cNvSpPr/>
      </xdr:nvSpPr>
      <xdr:spPr>
        <a:xfrm>
          <a:off x="12398827" y="10722428"/>
          <a:ext cx="839789" cy="374650"/>
        </a:xfrm>
        <a:prstGeom prst="flowChartAlternateProcess">
          <a:avLst/>
        </a:prstGeom>
        <a:noFill/>
        <a:ln w="38100">
          <a:prstDash val="soli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424542</xdr:colOff>
      <xdr:row>24</xdr:row>
      <xdr:rowOff>130630</xdr:rowOff>
    </xdr:from>
    <xdr:to>
      <xdr:col>20</xdr:col>
      <xdr:colOff>771977</xdr:colOff>
      <xdr:row>32</xdr:row>
      <xdr:rowOff>54428</xdr:rowOff>
    </xdr:to>
    <xdr:sp macro="" textlink="">
      <xdr:nvSpPr>
        <xdr:cNvPr id="37" name="角丸四角形吹き出し 36">
          <a:extLst>
            <a:ext uri="{FF2B5EF4-FFF2-40B4-BE49-F238E27FC236}">
              <a16:creationId xmlns:a16="http://schemas.microsoft.com/office/drawing/2014/main" id="{00000000-0008-0000-0400-000025000000}"/>
            </a:ext>
          </a:extLst>
        </xdr:cNvPr>
        <xdr:cNvSpPr/>
      </xdr:nvSpPr>
      <xdr:spPr>
        <a:xfrm>
          <a:off x="12039599" y="7053944"/>
          <a:ext cx="3515178" cy="1915884"/>
        </a:xfrm>
        <a:prstGeom prst="wedgeRoundRectCallout">
          <a:avLst>
            <a:gd name="adj1" fmla="val 25905"/>
            <a:gd name="adj2" fmla="val -41219"/>
            <a:gd name="adj3" fmla="val 16667"/>
          </a:avLst>
        </a:prstGeom>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strike="noStrike" baseline="0">
              <a:solidFill>
                <a:schemeClr val="bg1"/>
              </a:solidFill>
              <a:latin typeface="HG丸ｺﾞｼｯｸM-PRO" panose="020F0600000000000000" pitchFamily="50" charset="-128"/>
              <a:ea typeface="HG丸ｺﾞｼｯｸM-PRO" panose="020F0600000000000000" pitchFamily="50" charset="-128"/>
            </a:rPr>
            <a:t>退職等の理由で年度途中で補助期間が終了した場合、返済額（総額）≦支給額（総額）となることがありますが、返済額（総額）が補助額の上限となりますので、ご注意ください。この場合、</a:t>
          </a:r>
          <a:r>
            <a:rPr kumimoji="1" lang="en-US" altLang="ja-JP" sz="1400" strike="noStrike" baseline="0">
              <a:solidFill>
                <a:schemeClr val="bg1"/>
              </a:solidFill>
              <a:latin typeface="HG丸ｺﾞｼｯｸM-PRO" panose="020F0600000000000000" pitchFamily="50" charset="-128"/>
              <a:ea typeface="HG丸ｺﾞｼｯｸM-PRO" panose="020F0600000000000000" pitchFamily="50" charset="-128"/>
            </a:rPr>
            <a:t>222,000</a:t>
          </a:r>
          <a:r>
            <a:rPr kumimoji="1" lang="ja-JP" altLang="en-US" sz="1400" strike="noStrike" baseline="0">
              <a:solidFill>
                <a:schemeClr val="bg1"/>
              </a:solidFill>
              <a:latin typeface="HG丸ｺﾞｼｯｸM-PRO" panose="020F0600000000000000" pitchFamily="50" charset="-128"/>
              <a:ea typeface="HG丸ｺﾞｼｯｸM-PRO" panose="020F0600000000000000" pitchFamily="50" charset="-128"/>
            </a:rPr>
            <a:t>円が選定額となります。</a:t>
          </a:r>
        </a:p>
      </xdr:txBody>
    </xdr:sp>
    <xdr:clientData/>
  </xdr:twoCellAnchor>
  <xdr:twoCellAnchor>
    <xdr:from>
      <xdr:col>5</xdr:col>
      <xdr:colOff>1</xdr:colOff>
      <xdr:row>6</xdr:row>
      <xdr:rowOff>54429</xdr:rowOff>
    </xdr:from>
    <xdr:to>
      <xdr:col>10</xdr:col>
      <xdr:colOff>696687</xdr:colOff>
      <xdr:row>13</xdr:row>
      <xdr:rowOff>87086</xdr:rowOff>
    </xdr:to>
    <xdr:sp macro="" textlink="">
      <xdr:nvSpPr>
        <xdr:cNvPr id="43" name="フローチャート : 代替処理 10">
          <a:extLst>
            <a:ext uri="{FF2B5EF4-FFF2-40B4-BE49-F238E27FC236}">
              <a16:creationId xmlns:a16="http://schemas.microsoft.com/office/drawing/2014/main" id="{00000000-0008-0000-0400-00002B000000}"/>
            </a:ext>
          </a:extLst>
        </xdr:cNvPr>
        <xdr:cNvSpPr/>
      </xdr:nvSpPr>
      <xdr:spPr>
        <a:xfrm>
          <a:off x="1872344" y="1426029"/>
          <a:ext cx="4800600" cy="2231571"/>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749957</xdr:colOff>
      <xdr:row>21</xdr:row>
      <xdr:rowOff>343239</xdr:rowOff>
    </xdr:from>
    <xdr:to>
      <xdr:col>18</xdr:col>
      <xdr:colOff>827314</xdr:colOff>
      <xdr:row>23</xdr:row>
      <xdr:rowOff>21772</xdr:rowOff>
    </xdr:to>
    <xdr:sp macro="" textlink="">
      <xdr:nvSpPr>
        <xdr:cNvPr id="44" name="フローチャート : 代替処理 27">
          <a:extLst>
            <a:ext uri="{FF2B5EF4-FFF2-40B4-BE49-F238E27FC236}">
              <a16:creationId xmlns:a16="http://schemas.microsoft.com/office/drawing/2014/main" id="{00000000-0008-0000-0400-00002C000000}"/>
            </a:ext>
          </a:extLst>
        </xdr:cNvPr>
        <xdr:cNvSpPr/>
      </xdr:nvSpPr>
      <xdr:spPr>
        <a:xfrm>
          <a:off x="12279017" y="6218259"/>
          <a:ext cx="885077" cy="364333"/>
        </a:xfrm>
        <a:prstGeom prst="flowChartAlternateProcess">
          <a:avLst/>
        </a:prstGeom>
        <a:noFill/>
        <a:ln w="38100">
          <a:prstDash val="soli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26873</xdr:colOff>
      <xdr:row>23</xdr:row>
      <xdr:rowOff>46606</xdr:rowOff>
    </xdr:from>
    <xdr:to>
      <xdr:col>13</xdr:col>
      <xdr:colOff>776014</xdr:colOff>
      <xdr:row>23</xdr:row>
      <xdr:rowOff>320450</xdr:rowOff>
    </xdr:to>
    <xdr:sp macro="" textlink="">
      <xdr:nvSpPr>
        <xdr:cNvPr id="45" name="フローチャート : 代替処理 57">
          <a:extLst>
            <a:ext uri="{FF2B5EF4-FFF2-40B4-BE49-F238E27FC236}">
              <a16:creationId xmlns:a16="http://schemas.microsoft.com/office/drawing/2014/main" id="{00000000-0008-0000-0400-00002D000000}"/>
            </a:ext>
          </a:extLst>
        </xdr:cNvPr>
        <xdr:cNvSpPr/>
      </xdr:nvSpPr>
      <xdr:spPr>
        <a:xfrm>
          <a:off x="8325053" y="6607426"/>
          <a:ext cx="749141" cy="273844"/>
        </a:xfrm>
        <a:prstGeom prst="flowChartAlternateProcess">
          <a:avLst/>
        </a:prstGeom>
        <a:noFill/>
        <a:ln w="38100">
          <a:solidFill>
            <a:schemeClr val="tx1"/>
          </a:solidFill>
          <a:prstDash val="soli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440531</xdr:colOff>
      <xdr:row>18</xdr:row>
      <xdr:rowOff>43543</xdr:rowOff>
    </xdr:from>
    <xdr:to>
      <xdr:col>6</xdr:col>
      <xdr:colOff>0</xdr:colOff>
      <xdr:row>24</xdr:row>
      <xdr:rowOff>130629</xdr:rowOff>
    </xdr:to>
    <xdr:sp macro="" textlink="">
      <xdr:nvSpPr>
        <xdr:cNvPr id="47" name="フローチャート : 代替処理 5">
          <a:extLst>
            <a:ext uri="{FF2B5EF4-FFF2-40B4-BE49-F238E27FC236}">
              <a16:creationId xmlns:a16="http://schemas.microsoft.com/office/drawing/2014/main" id="{00000000-0008-0000-0400-00002F000000}"/>
            </a:ext>
          </a:extLst>
        </xdr:cNvPr>
        <xdr:cNvSpPr/>
      </xdr:nvSpPr>
      <xdr:spPr>
        <a:xfrm>
          <a:off x="1751171" y="4722223"/>
          <a:ext cx="892969" cy="2312126"/>
        </a:xfrm>
        <a:prstGeom prst="flowChartAlternateProcess">
          <a:avLst/>
        </a:prstGeom>
        <a:noFill/>
        <a:ln w="38100">
          <a:solidFill>
            <a:sysClr val="windowText" lastClr="000000"/>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796697</xdr:colOff>
      <xdr:row>38</xdr:row>
      <xdr:rowOff>27555</xdr:rowOff>
    </xdr:from>
    <xdr:to>
      <xdr:col>14</xdr:col>
      <xdr:colOff>26874</xdr:colOff>
      <xdr:row>39</xdr:row>
      <xdr:rowOff>32657</xdr:rowOff>
    </xdr:to>
    <xdr:sp macro="" textlink="">
      <xdr:nvSpPr>
        <xdr:cNvPr id="48" name="フローチャート : 代替処理 27">
          <a:extLst>
            <a:ext uri="{FF2B5EF4-FFF2-40B4-BE49-F238E27FC236}">
              <a16:creationId xmlns:a16="http://schemas.microsoft.com/office/drawing/2014/main" id="{00000000-0008-0000-0400-000030000000}"/>
            </a:ext>
          </a:extLst>
        </xdr:cNvPr>
        <xdr:cNvSpPr/>
      </xdr:nvSpPr>
      <xdr:spPr>
        <a:xfrm>
          <a:off x="8287157" y="11038455"/>
          <a:ext cx="845617" cy="348002"/>
        </a:xfrm>
        <a:prstGeom prst="flowChartAlternateProcess">
          <a:avLst/>
        </a:prstGeom>
        <a:noFill/>
        <a:ln w="38100">
          <a:solidFill>
            <a:schemeClr val="tx1"/>
          </a:solidFill>
          <a:prstDash val="soli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55790</xdr:colOff>
      <xdr:row>33</xdr:row>
      <xdr:rowOff>3060</xdr:rowOff>
    </xdr:from>
    <xdr:to>
      <xdr:col>20</xdr:col>
      <xdr:colOff>746829</xdr:colOff>
      <xdr:row>39</xdr:row>
      <xdr:rowOff>54428</xdr:rowOff>
    </xdr:to>
    <xdr:sp macro="" textlink="">
      <xdr:nvSpPr>
        <xdr:cNvPr id="49" name="フローチャート : 代替処理 5">
          <a:extLst>
            <a:ext uri="{FF2B5EF4-FFF2-40B4-BE49-F238E27FC236}">
              <a16:creationId xmlns:a16="http://schemas.microsoft.com/office/drawing/2014/main" id="{00000000-0008-0000-0400-000031000000}"/>
            </a:ext>
          </a:extLst>
        </xdr:cNvPr>
        <xdr:cNvSpPr/>
      </xdr:nvSpPr>
      <xdr:spPr>
        <a:xfrm>
          <a:off x="14709050" y="9131820"/>
          <a:ext cx="691039" cy="2276408"/>
        </a:xfrm>
        <a:prstGeom prst="flowChartAlternateProcess">
          <a:avLst/>
        </a:prstGeom>
        <a:noFill/>
        <a:ln w="38100">
          <a:solidFill>
            <a:sysClr val="windowText" lastClr="000000"/>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217713</xdr:colOff>
      <xdr:row>22</xdr:row>
      <xdr:rowOff>32657</xdr:rowOff>
    </xdr:from>
    <xdr:to>
      <xdr:col>19</xdr:col>
      <xdr:colOff>43543</xdr:colOff>
      <xdr:row>23</xdr:row>
      <xdr:rowOff>0</xdr:rowOff>
    </xdr:to>
    <xdr:sp macro="" textlink="">
      <xdr:nvSpPr>
        <xdr:cNvPr id="50" name="フローチャート : 代替処理 54">
          <a:extLst>
            <a:ext uri="{FF2B5EF4-FFF2-40B4-BE49-F238E27FC236}">
              <a16:creationId xmlns:a16="http://schemas.microsoft.com/office/drawing/2014/main" id="{00000000-0008-0000-0400-000032000000}"/>
            </a:ext>
          </a:extLst>
        </xdr:cNvPr>
        <xdr:cNvSpPr/>
      </xdr:nvSpPr>
      <xdr:spPr>
        <a:xfrm>
          <a:off x="2971799" y="6259286"/>
          <a:ext cx="10297887" cy="315685"/>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87086</xdr:colOff>
      <xdr:row>13</xdr:row>
      <xdr:rowOff>217715</xdr:rowOff>
    </xdr:from>
    <xdr:to>
      <xdr:col>11</xdr:col>
      <xdr:colOff>54428</xdr:colOff>
      <xdr:row>17</xdr:row>
      <xdr:rowOff>65314</xdr:rowOff>
    </xdr:to>
    <xdr:sp macro="" textlink="">
      <xdr:nvSpPr>
        <xdr:cNvPr id="51" name="角丸四角形吹き出し 44">
          <a:extLst>
            <a:ext uri="{FF2B5EF4-FFF2-40B4-BE49-F238E27FC236}">
              <a16:creationId xmlns:a16="http://schemas.microsoft.com/office/drawing/2014/main" id="{00000000-0008-0000-0400-000033000000}"/>
            </a:ext>
          </a:extLst>
        </xdr:cNvPr>
        <xdr:cNvSpPr/>
      </xdr:nvSpPr>
      <xdr:spPr>
        <a:xfrm>
          <a:off x="4452257" y="3788229"/>
          <a:ext cx="2383971" cy="696685"/>
        </a:xfrm>
        <a:prstGeom prst="wedgeRoundRectCallout">
          <a:avLst>
            <a:gd name="adj1" fmla="val 12018"/>
            <a:gd name="adj2" fmla="val -6589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latin typeface="HG丸ｺﾞｼｯｸM-PRO" panose="020F0600000000000000" pitchFamily="50" charset="-128"/>
              <a:ea typeface="HG丸ｺﾞｼｯｸM-PRO" panose="020F0600000000000000" pitchFamily="50" charset="-128"/>
            </a:rPr>
            <a:t>交付申請と同内容を記入してください。</a:t>
          </a:r>
        </a:p>
      </xdr:txBody>
    </xdr:sp>
    <xdr:clientData/>
  </xdr:twoCellAnchor>
  <xdr:twoCellAnchor>
    <xdr:from>
      <xdr:col>11</xdr:col>
      <xdr:colOff>446314</xdr:colOff>
      <xdr:row>13</xdr:row>
      <xdr:rowOff>283029</xdr:rowOff>
    </xdr:from>
    <xdr:to>
      <xdr:col>17</xdr:col>
      <xdr:colOff>141514</xdr:colOff>
      <xdr:row>17</xdr:row>
      <xdr:rowOff>130628</xdr:rowOff>
    </xdr:to>
    <xdr:sp macro="" textlink="">
      <xdr:nvSpPr>
        <xdr:cNvPr id="52" name="角丸四角形吹き出し 44">
          <a:extLst>
            <a:ext uri="{FF2B5EF4-FFF2-40B4-BE49-F238E27FC236}">
              <a16:creationId xmlns:a16="http://schemas.microsoft.com/office/drawing/2014/main" id="{00000000-0008-0000-0400-000034000000}"/>
            </a:ext>
          </a:extLst>
        </xdr:cNvPr>
        <xdr:cNvSpPr/>
      </xdr:nvSpPr>
      <xdr:spPr>
        <a:xfrm>
          <a:off x="7228114" y="3853543"/>
          <a:ext cx="4528457" cy="696685"/>
        </a:xfrm>
        <a:prstGeom prst="wedgeRoundRectCallout">
          <a:avLst>
            <a:gd name="adj1" fmla="val -25242"/>
            <a:gd name="adj2" fmla="val -6745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latin typeface="HG丸ｺﾞｼｯｸM-PRO" panose="020F0600000000000000" pitchFamily="50" charset="-128"/>
              <a:ea typeface="HG丸ｺﾞｼｯｸM-PRO" panose="020F0600000000000000" pitchFamily="50" charset="-128"/>
            </a:rPr>
            <a:t>退職等の理由で年度途中で補助期間が終了した場合、期間と月数に反映してください。</a:t>
          </a:r>
        </a:p>
      </xdr:txBody>
    </xdr:sp>
    <xdr:clientData/>
  </xdr:twoCellAnchor>
  <xdr:twoCellAnchor>
    <xdr:from>
      <xdr:col>10</xdr:col>
      <xdr:colOff>794658</xdr:colOff>
      <xdr:row>6</xdr:row>
      <xdr:rowOff>10886</xdr:rowOff>
    </xdr:from>
    <xdr:to>
      <xdr:col>14</xdr:col>
      <xdr:colOff>762000</xdr:colOff>
      <xdr:row>13</xdr:row>
      <xdr:rowOff>108857</xdr:rowOff>
    </xdr:to>
    <xdr:sp macro="" textlink="">
      <xdr:nvSpPr>
        <xdr:cNvPr id="53" name="フローチャート : 代替処理 10">
          <a:extLst>
            <a:ext uri="{FF2B5EF4-FFF2-40B4-BE49-F238E27FC236}">
              <a16:creationId xmlns:a16="http://schemas.microsoft.com/office/drawing/2014/main" id="{00000000-0008-0000-0400-000035000000}"/>
            </a:ext>
          </a:extLst>
        </xdr:cNvPr>
        <xdr:cNvSpPr/>
      </xdr:nvSpPr>
      <xdr:spPr>
        <a:xfrm>
          <a:off x="6770915" y="1382486"/>
          <a:ext cx="3189514" cy="2296885"/>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609599</xdr:colOff>
      <xdr:row>4</xdr:row>
      <xdr:rowOff>43542</xdr:rowOff>
    </xdr:from>
    <xdr:to>
      <xdr:col>20</xdr:col>
      <xdr:colOff>696684</xdr:colOff>
      <xdr:row>6</xdr:row>
      <xdr:rowOff>195943</xdr:rowOff>
    </xdr:to>
    <xdr:sp macro="" textlink="">
      <xdr:nvSpPr>
        <xdr:cNvPr id="55" name="フローチャート: 処理 54">
          <a:extLst>
            <a:ext uri="{FF2B5EF4-FFF2-40B4-BE49-F238E27FC236}">
              <a16:creationId xmlns:a16="http://schemas.microsoft.com/office/drawing/2014/main" id="{00000000-0008-0000-0400-000037000000}"/>
            </a:ext>
          </a:extLst>
        </xdr:cNvPr>
        <xdr:cNvSpPr/>
      </xdr:nvSpPr>
      <xdr:spPr>
        <a:xfrm>
          <a:off x="13030199" y="1045028"/>
          <a:ext cx="2449285" cy="522515"/>
        </a:xfrm>
        <a:prstGeom prst="flowChartProcess">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色つきセルは自動入力です。</a:t>
          </a:r>
        </a:p>
      </xdr:txBody>
    </xdr:sp>
    <xdr:clientData/>
  </xdr:twoCellAnchor>
  <xdr:twoCellAnchor>
    <xdr:from>
      <xdr:col>4</xdr:col>
      <xdr:colOff>446315</xdr:colOff>
      <xdr:row>33</xdr:row>
      <xdr:rowOff>32657</xdr:rowOff>
    </xdr:from>
    <xdr:to>
      <xdr:col>6</xdr:col>
      <xdr:colOff>5784</xdr:colOff>
      <xdr:row>39</xdr:row>
      <xdr:rowOff>119743</xdr:rowOff>
    </xdr:to>
    <xdr:sp macro="" textlink="">
      <xdr:nvSpPr>
        <xdr:cNvPr id="56" name="フローチャート : 代替処理 5">
          <a:extLst>
            <a:ext uri="{FF2B5EF4-FFF2-40B4-BE49-F238E27FC236}">
              <a16:creationId xmlns:a16="http://schemas.microsoft.com/office/drawing/2014/main" id="{00000000-0008-0000-0400-000038000000}"/>
            </a:ext>
          </a:extLst>
        </xdr:cNvPr>
        <xdr:cNvSpPr/>
      </xdr:nvSpPr>
      <xdr:spPr>
        <a:xfrm>
          <a:off x="1861458" y="9198428"/>
          <a:ext cx="898412" cy="2340429"/>
        </a:xfrm>
        <a:prstGeom prst="flowChartAlternateProcess">
          <a:avLst/>
        </a:prstGeom>
        <a:noFill/>
        <a:ln w="38100">
          <a:solidFill>
            <a:sysClr val="windowText" lastClr="000000"/>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38439</xdr:colOff>
      <xdr:row>25</xdr:row>
      <xdr:rowOff>86972</xdr:rowOff>
    </xdr:from>
    <xdr:to>
      <xdr:col>5</xdr:col>
      <xdr:colOff>31274</xdr:colOff>
      <xdr:row>29</xdr:row>
      <xdr:rowOff>223004</xdr:rowOff>
    </xdr:to>
    <xdr:sp macro="" textlink="">
      <xdr:nvSpPr>
        <xdr:cNvPr id="57" name="角丸四角形吹き出し 16">
          <a:extLst>
            <a:ext uri="{FF2B5EF4-FFF2-40B4-BE49-F238E27FC236}">
              <a16:creationId xmlns:a16="http://schemas.microsoft.com/office/drawing/2014/main" id="{00000000-0008-0000-0400-000039000000}"/>
            </a:ext>
          </a:extLst>
        </xdr:cNvPr>
        <xdr:cNvSpPr/>
      </xdr:nvSpPr>
      <xdr:spPr>
        <a:xfrm>
          <a:off x="996382" y="7358629"/>
          <a:ext cx="907235" cy="1191946"/>
        </a:xfrm>
        <a:prstGeom prst="wedgeRoundRectCallout">
          <a:avLst>
            <a:gd name="adj1" fmla="val 73898"/>
            <a:gd name="adj2" fmla="val 9988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latin typeface="HG丸ｺﾞｼｯｸM-PRO" panose="020F0600000000000000" pitchFamily="50" charset="-128"/>
              <a:ea typeface="HG丸ｺﾞｼｯｸM-PRO" panose="020F0600000000000000" pitchFamily="50" charset="-128"/>
            </a:rPr>
            <a:t>。</a:t>
          </a:r>
        </a:p>
      </xdr:txBody>
    </xdr:sp>
    <xdr:clientData/>
  </xdr:twoCellAnchor>
  <xdr:twoCellAnchor>
    <xdr:from>
      <xdr:col>1</xdr:col>
      <xdr:colOff>10887</xdr:colOff>
      <xdr:row>25</xdr:row>
      <xdr:rowOff>10885</xdr:rowOff>
    </xdr:from>
    <xdr:to>
      <xdr:col>5</xdr:col>
      <xdr:colOff>43543</xdr:colOff>
      <xdr:row>30</xdr:row>
      <xdr:rowOff>43543</xdr:rowOff>
    </xdr:to>
    <xdr:sp macro="" textlink="">
      <xdr:nvSpPr>
        <xdr:cNvPr id="58" name="角丸四角形吹き出し 15">
          <a:extLst>
            <a:ext uri="{FF2B5EF4-FFF2-40B4-BE49-F238E27FC236}">
              <a16:creationId xmlns:a16="http://schemas.microsoft.com/office/drawing/2014/main" id="{00000000-0008-0000-0400-00003A000000}"/>
            </a:ext>
          </a:extLst>
        </xdr:cNvPr>
        <xdr:cNvSpPr/>
      </xdr:nvSpPr>
      <xdr:spPr>
        <a:xfrm>
          <a:off x="130630" y="7282542"/>
          <a:ext cx="1785256" cy="1317172"/>
        </a:xfrm>
        <a:prstGeom prst="wedgeRoundRectCallout">
          <a:avLst>
            <a:gd name="adj1" fmla="val 52827"/>
            <a:gd name="adj2" fmla="val -6869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latin typeface="HG丸ｺﾞｼｯｸM-PRO" panose="020F0600000000000000" pitchFamily="50" charset="-128"/>
              <a:ea typeface="HG丸ｺﾞｼｯｸM-PRO" panose="020F0600000000000000" pitchFamily="50" charset="-128"/>
            </a:rPr>
            <a:t>プルダウンリストから該当するものを選択してください。</a:t>
          </a:r>
        </a:p>
      </xdr:txBody>
    </xdr:sp>
    <xdr:clientData/>
  </xdr:twoCellAnchor>
  <xdr:twoCellAnchor>
    <xdr:from>
      <xdr:col>9</xdr:col>
      <xdr:colOff>783771</xdr:colOff>
      <xdr:row>41</xdr:row>
      <xdr:rowOff>43543</xdr:rowOff>
    </xdr:from>
    <xdr:to>
      <xdr:col>16</xdr:col>
      <xdr:colOff>427494</xdr:colOff>
      <xdr:row>44</xdr:row>
      <xdr:rowOff>102622</xdr:rowOff>
    </xdr:to>
    <xdr:sp macro="" textlink="">
      <xdr:nvSpPr>
        <xdr:cNvPr id="59" name="角丸四角形吹き出し 19">
          <a:extLst>
            <a:ext uri="{FF2B5EF4-FFF2-40B4-BE49-F238E27FC236}">
              <a16:creationId xmlns:a16="http://schemas.microsoft.com/office/drawing/2014/main" id="{00000000-0008-0000-0400-00003B000000}"/>
            </a:ext>
          </a:extLst>
        </xdr:cNvPr>
        <xdr:cNvSpPr/>
      </xdr:nvSpPr>
      <xdr:spPr>
        <a:xfrm>
          <a:off x="5954485" y="12257314"/>
          <a:ext cx="5282523" cy="701337"/>
        </a:xfrm>
        <a:prstGeom prst="wedgeRoundRectCallout">
          <a:avLst>
            <a:gd name="adj1" fmla="val -25204"/>
            <a:gd name="adj2" fmla="val -7633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latin typeface="HG丸ｺﾞｼｯｸM-PRO" panose="020F0600000000000000" pitchFamily="50" charset="-128"/>
              <a:ea typeface="HG丸ｺﾞｼｯｸM-PRO" panose="020F0600000000000000" pitchFamily="50" charset="-128"/>
            </a:rPr>
            <a:t>奨学金返済相当額の支給方法が、賞与や一時金の場合、「備考欄」に計算方法を記載してください。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73025</xdr:colOff>
      <xdr:row>1</xdr:row>
      <xdr:rowOff>124277</xdr:rowOff>
    </xdr:from>
    <xdr:to>
      <xdr:col>26</xdr:col>
      <xdr:colOff>241300</xdr:colOff>
      <xdr:row>3</xdr:row>
      <xdr:rowOff>251050</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8797925" y="302077"/>
          <a:ext cx="2479675" cy="571273"/>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2400">
              <a:latin typeface="HGP創英角ﾎﾟｯﾌﾟ体" panose="040B0A00000000000000" pitchFamily="50" charset="-128"/>
              <a:ea typeface="HGP創英角ﾎﾟｯﾌﾟ体" panose="040B0A00000000000000" pitchFamily="50" charset="-128"/>
            </a:rPr>
            <a:t>記入例</a:t>
          </a:r>
          <a:endParaRPr kumimoji="1" lang="en-US" altLang="ja-JP" sz="240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4</xdr:col>
      <xdr:colOff>114300</xdr:colOff>
      <xdr:row>7</xdr:row>
      <xdr:rowOff>12700</xdr:rowOff>
    </xdr:from>
    <xdr:to>
      <xdr:col>53</xdr:col>
      <xdr:colOff>939800</xdr:colOff>
      <xdr:row>8</xdr:row>
      <xdr:rowOff>596900</xdr:rowOff>
    </xdr:to>
    <xdr:sp macro="" textlink="">
      <xdr:nvSpPr>
        <xdr:cNvPr id="6" name="フローチャート : 代替処理 13">
          <a:extLst>
            <a:ext uri="{FF2B5EF4-FFF2-40B4-BE49-F238E27FC236}">
              <a16:creationId xmlns:a16="http://schemas.microsoft.com/office/drawing/2014/main" id="{00000000-0008-0000-0500-000006000000}"/>
            </a:ext>
          </a:extLst>
        </xdr:cNvPr>
        <xdr:cNvSpPr/>
      </xdr:nvSpPr>
      <xdr:spPr>
        <a:xfrm>
          <a:off x="3517900" y="1498600"/>
          <a:ext cx="17487900" cy="889000"/>
        </a:xfrm>
        <a:prstGeom prst="flowChartAlternateProcess">
          <a:avLst/>
        </a:prstGeom>
        <a:noFill/>
        <a:ln w="38100">
          <a:solidFill>
            <a:sysClr val="windowText" lastClr="000000"/>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48</xdr:col>
      <xdr:colOff>80282</xdr:colOff>
      <xdr:row>1</xdr:row>
      <xdr:rowOff>173147</xdr:rowOff>
    </xdr:from>
    <xdr:to>
      <xdr:col>53</xdr:col>
      <xdr:colOff>898412</xdr:colOff>
      <xdr:row>6</xdr:row>
      <xdr:rowOff>42179</xdr:rowOff>
    </xdr:to>
    <xdr:sp macro="" textlink="">
      <xdr:nvSpPr>
        <xdr:cNvPr id="16" name="フローチャート: 処理 15">
          <a:extLst>
            <a:ext uri="{FF2B5EF4-FFF2-40B4-BE49-F238E27FC236}">
              <a16:creationId xmlns:a16="http://schemas.microsoft.com/office/drawing/2014/main" id="{00000000-0008-0000-0500-000010000000}"/>
            </a:ext>
          </a:extLst>
        </xdr:cNvPr>
        <xdr:cNvSpPr/>
      </xdr:nvSpPr>
      <xdr:spPr>
        <a:xfrm>
          <a:off x="18812782" y="350947"/>
          <a:ext cx="2151630" cy="859632"/>
        </a:xfrm>
        <a:prstGeom prst="flowChart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色つきセルは自動入力です。</a:t>
          </a:r>
        </a:p>
      </xdr:txBody>
    </xdr:sp>
    <xdr:clientData/>
  </xdr:twoCellAnchor>
  <xdr:twoCellAnchor>
    <xdr:from>
      <xdr:col>0</xdr:col>
      <xdr:colOff>101600</xdr:colOff>
      <xdr:row>15</xdr:row>
      <xdr:rowOff>76200</xdr:rowOff>
    </xdr:from>
    <xdr:to>
      <xdr:col>36</xdr:col>
      <xdr:colOff>165100</xdr:colOff>
      <xdr:row>19</xdr:row>
      <xdr:rowOff>63500</xdr:rowOff>
    </xdr:to>
    <xdr:sp macro="" textlink="">
      <xdr:nvSpPr>
        <xdr:cNvPr id="17" name="フローチャート : 代替処理 13">
          <a:extLst>
            <a:ext uri="{FF2B5EF4-FFF2-40B4-BE49-F238E27FC236}">
              <a16:creationId xmlns:a16="http://schemas.microsoft.com/office/drawing/2014/main" id="{00000000-0008-0000-0500-000011000000}"/>
            </a:ext>
          </a:extLst>
        </xdr:cNvPr>
        <xdr:cNvSpPr/>
      </xdr:nvSpPr>
      <xdr:spPr>
        <a:xfrm>
          <a:off x="101600" y="8470900"/>
          <a:ext cx="14693900" cy="1003300"/>
        </a:xfrm>
        <a:prstGeom prst="flowChartAlternateProcess">
          <a:avLst/>
        </a:prstGeom>
        <a:noFill/>
        <a:ln w="38100">
          <a:solidFill>
            <a:sysClr val="windowText" lastClr="000000"/>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40</xdr:col>
      <xdr:colOff>292100</xdr:colOff>
      <xdr:row>0</xdr:row>
      <xdr:rowOff>76200</xdr:rowOff>
    </xdr:from>
    <xdr:to>
      <xdr:col>46</xdr:col>
      <xdr:colOff>243252</xdr:colOff>
      <xdr:row>4</xdr:row>
      <xdr:rowOff>40816</xdr:rowOff>
    </xdr:to>
    <xdr:sp macro="" textlink="">
      <xdr:nvSpPr>
        <xdr:cNvPr id="18" name="角丸四角形吹き出し 17">
          <a:extLst>
            <a:ext uri="{FF2B5EF4-FFF2-40B4-BE49-F238E27FC236}">
              <a16:creationId xmlns:a16="http://schemas.microsoft.com/office/drawing/2014/main" id="{00000000-0008-0000-0500-000012000000}"/>
            </a:ext>
          </a:extLst>
        </xdr:cNvPr>
        <xdr:cNvSpPr/>
      </xdr:nvSpPr>
      <xdr:spPr>
        <a:xfrm>
          <a:off x="16065500" y="76200"/>
          <a:ext cx="2414952" cy="853616"/>
        </a:xfrm>
        <a:prstGeom prst="wedgeRoundRectCallout">
          <a:avLst>
            <a:gd name="adj1" fmla="val 63637"/>
            <a:gd name="adj2" fmla="val -37943"/>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latin typeface="HG丸ｺﾞｼｯｸM-PRO" panose="020F0600000000000000" pitchFamily="50" charset="-128"/>
              <a:ea typeface="HG丸ｺﾞｼｯｸM-PRO" panose="020F0600000000000000" pitchFamily="50" charset="-128"/>
            </a:rPr>
            <a:t>別紙様式１－２（事業所別）は、</a:t>
          </a:r>
          <a:r>
            <a:rPr kumimoji="1" lang="en-US" altLang="ja-JP" sz="1400">
              <a:latin typeface="HG丸ｺﾞｼｯｸM-PRO" panose="020F0600000000000000" pitchFamily="50" charset="-128"/>
              <a:ea typeface="HG丸ｺﾞｼｯｸM-PRO" panose="020F0600000000000000" pitchFamily="50" charset="-128"/>
            </a:rPr>
            <a:t>3</a:t>
          </a:r>
          <a:r>
            <a:rPr kumimoji="1" lang="ja-JP" altLang="en-US" sz="1400">
              <a:latin typeface="HG丸ｺﾞｼｯｸM-PRO" panose="020F0600000000000000" pitchFamily="50" charset="-128"/>
              <a:ea typeface="HG丸ｺﾞｼｯｸM-PRO" panose="020F0600000000000000" pitchFamily="50" charset="-128"/>
            </a:rPr>
            <a:t>枚組です。</a:t>
          </a:r>
          <a:endParaRPr kumimoji="1" lang="en-US" altLang="ja-JP"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127000</xdr:colOff>
      <xdr:row>1</xdr:row>
      <xdr:rowOff>219075</xdr:rowOff>
    </xdr:from>
    <xdr:to>
      <xdr:col>19</xdr:col>
      <xdr:colOff>190499</xdr:colOff>
      <xdr:row>6</xdr:row>
      <xdr:rowOff>142417</xdr:rowOff>
    </xdr:to>
    <xdr:sp macro="" textlink="">
      <xdr:nvSpPr>
        <xdr:cNvPr id="19" name="角丸四角形吹き出し 7">
          <a:extLst>
            <a:ext uri="{FF2B5EF4-FFF2-40B4-BE49-F238E27FC236}">
              <a16:creationId xmlns:a16="http://schemas.microsoft.com/office/drawing/2014/main" id="{00000000-0008-0000-0500-000013000000}"/>
            </a:ext>
          </a:extLst>
        </xdr:cNvPr>
        <xdr:cNvSpPr/>
      </xdr:nvSpPr>
      <xdr:spPr>
        <a:xfrm>
          <a:off x="5432425" y="400050"/>
          <a:ext cx="4054474" cy="923467"/>
        </a:xfrm>
        <a:prstGeom prst="wedgeRoundRectCallout">
          <a:avLst>
            <a:gd name="adj1" fmla="val 20448"/>
            <a:gd name="adj2" fmla="val 64422"/>
            <a:gd name="adj3" fmla="val 16667"/>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bg1"/>
              </a:solidFill>
              <a:latin typeface="HG丸ｺﾞｼｯｸM-PRO" panose="020F0600000000000000" pitchFamily="50" charset="-128"/>
              <a:ea typeface="HG丸ｺﾞｼｯｸM-PRO" panose="020F0600000000000000" pitchFamily="50" charset="-128"/>
            </a:rPr>
            <a:t>各期間に取得する予定の資格を、プルダウンリストから選択してください。</a:t>
          </a:r>
          <a:endParaRPr kumimoji="1" lang="en-US" altLang="ja-JP" sz="1400">
            <a:solidFill>
              <a:schemeClr val="bg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39</xdr:col>
      <xdr:colOff>20094</xdr:colOff>
      <xdr:row>14</xdr:row>
      <xdr:rowOff>536117</xdr:rowOff>
    </xdr:from>
    <xdr:to>
      <xdr:col>53</xdr:col>
      <xdr:colOff>647700</xdr:colOff>
      <xdr:row>18</xdr:row>
      <xdr:rowOff>188681</xdr:rowOff>
    </xdr:to>
    <xdr:sp macro="" textlink="">
      <xdr:nvSpPr>
        <xdr:cNvPr id="20" name="角丸四角形吹き出し 19">
          <a:extLst>
            <a:ext uri="{FF2B5EF4-FFF2-40B4-BE49-F238E27FC236}">
              <a16:creationId xmlns:a16="http://schemas.microsoft.com/office/drawing/2014/main" id="{00000000-0008-0000-0500-000014000000}"/>
            </a:ext>
          </a:extLst>
        </xdr:cNvPr>
        <xdr:cNvSpPr/>
      </xdr:nvSpPr>
      <xdr:spPr>
        <a:xfrm>
          <a:off x="15374394" y="7940217"/>
          <a:ext cx="5339306" cy="1367064"/>
        </a:xfrm>
        <a:prstGeom prst="wedgeRoundRectCallout">
          <a:avLst>
            <a:gd name="adj1" fmla="val -60667"/>
            <a:gd name="adj2" fmla="val 14496"/>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latin typeface="HG丸ｺﾞｼｯｸM-PRO" panose="020F0600000000000000" pitchFamily="50" charset="-128"/>
              <a:ea typeface="HG丸ｺﾞｼｯｸM-PRO" panose="020F0600000000000000" pitchFamily="50" charset="-128"/>
            </a:rPr>
            <a:t>補助条件を満たすように、計画をたててください。なお、令和２年度は、特例対応として資格取得期限が延長されましたので、注意してください。</a:t>
          </a:r>
          <a:endParaRPr kumimoji="1" lang="en-US" altLang="ja-JP"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12700</xdr:colOff>
      <xdr:row>7</xdr:row>
      <xdr:rowOff>117016</xdr:rowOff>
    </xdr:from>
    <xdr:to>
      <xdr:col>3</xdr:col>
      <xdr:colOff>1079500</xdr:colOff>
      <xdr:row>13</xdr:row>
      <xdr:rowOff>749300</xdr:rowOff>
    </xdr:to>
    <xdr:sp macro="" textlink="">
      <xdr:nvSpPr>
        <xdr:cNvPr id="21" name="フローチャート : 代替処理 21">
          <a:extLst>
            <a:ext uri="{FF2B5EF4-FFF2-40B4-BE49-F238E27FC236}">
              <a16:creationId xmlns:a16="http://schemas.microsoft.com/office/drawing/2014/main" id="{00000000-0008-0000-0500-000015000000}"/>
            </a:ext>
          </a:extLst>
        </xdr:cNvPr>
        <xdr:cNvSpPr/>
      </xdr:nvSpPr>
      <xdr:spPr>
        <a:xfrm>
          <a:off x="2298700" y="1602916"/>
          <a:ext cx="1066800" cy="5559884"/>
        </a:xfrm>
        <a:prstGeom prst="flowChartAlternateProcess">
          <a:avLst/>
        </a:prstGeom>
        <a:noFill/>
        <a:ln w="38100">
          <a:solidFill>
            <a:sysClr val="windowText" lastClr="000000"/>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152401</xdr:colOff>
      <xdr:row>14</xdr:row>
      <xdr:rowOff>78916</xdr:rowOff>
    </xdr:from>
    <xdr:to>
      <xdr:col>12</xdr:col>
      <xdr:colOff>177801</xdr:colOff>
      <xdr:row>15</xdr:row>
      <xdr:rowOff>15416</xdr:rowOff>
    </xdr:to>
    <xdr:sp macro="" textlink="">
      <xdr:nvSpPr>
        <xdr:cNvPr id="22" name="角丸四角形吹き出し 7">
          <a:extLst>
            <a:ext uri="{FF2B5EF4-FFF2-40B4-BE49-F238E27FC236}">
              <a16:creationId xmlns:a16="http://schemas.microsoft.com/office/drawing/2014/main" id="{00000000-0008-0000-0500-000016000000}"/>
            </a:ext>
          </a:extLst>
        </xdr:cNvPr>
        <xdr:cNvSpPr/>
      </xdr:nvSpPr>
      <xdr:spPr>
        <a:xfrm>
          <a:off x="1320801" y="7483016"/>
          <a:ext cx="4508500" cy="927100"/>
        </a:xfrm>
        <a:prstGeom prst="wedgeRoundRectCallout">
          <a:avLst>
            <a:gd name="adj1" fmla="val -16570"/>
            <a:gd name="adj2" fmla="val -82054"/>
            <a:gd name="adj3" fmla="val 16667"/>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u="sng">
              <a:solidFill>
                <a:schemeClr val="bg1"/>
              </a:solidFill>
              <a:latin typeface="HG丸ｺﾞｼｯｸM-PRO" panose="020F0600000000000000" pitchFamily="50" charset="-128"/>
              <a:ea typeface="HG丸ｺﾞｼｯｸM-PRO" panose="020F0600000000000000" pitchFamily="50" charset="-128"/>
            </a:rPr>
            <a:t>実績報告時点で</a:t>
          </a:r>
          <a:r>
            <a:rPr kumimoji="1" lang="ja-JP" altLang="en-US" sz="1400">
              <a:solidFill>
                <a:schemeClr val="bg1"/>
              </a:solidFill>
              <a:latin typeface="HG丸ｺﾞｼｯｸM-PRO" panose="020F0600000000000000" pitchFamily="50" charset="-128"/>
              <a:ea typeface="HG丸ｺﾞｼｯｸM-PRO" panose="020F0600000000000000" pitchFamily="50" charset="-128"/>
            </a:rPr>
            <a:t>保有している資格を、プルダウンリストから選択してください。</a:t>
          </a:r>
          <a:endParaRPr kumimoji="1" lang="en-US" altLang="ja-JP" sz="1400">
            <a:solidFill>
              <a:schemeClr val="bg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24</xdr:col>
      <xdr:colOff>50800</xdr:colOff>
      <xdr:row>12</xdr:row>
      <xdr:rowOff>76200</xdr:rowOff>
    </xdr:from>
    <xdr:to>
      <xdr:col>53</xdr:col>
      <xdr:colOff>939800</xdr:colOff>
      <xdr:row>12</xdr:row>
      <xdr:rowOff>876300</xdr:rowOff>
    </xdr:to>
    <xdr:sp macro="" textlink="">
      <xdr:nvSpPr>
        <xdr:cNvPr id="24" name="フローチャート : 代替処理 21">
          <a:extLst>
            <a:ext uri="{FF2B5EF4-FFF2-40B4-BE49-F238E27FC236}">
              <a16:creationId xmlns:a16="http://schemas.microsoft.com/office/drawing/2014/main" id="{00000000-0008-0000-0500-000018000000}"/>
            </a:ext>
          </a:extLst>
        </xdr:cNvPr>
        <xdr:cNvSpPr/>
      </xdr:nvSpPr>
      <xdr:spPr>
        <a:xfrm>
          <a:off x="10452100" y="5499100"/>
          <a:ext cx="10553700" cy="800100"/>
        </a:xfrm>
        <a:prstGeom prst="flowChartAlternateProcess">
          <a:avLst/>
        </a:prstGeom>
        <a:noFill/>
        <a:ln w="38100">
          <a:solidFill>
            <a:sysClr val="windowText" lastClr="000000"/>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63500</xdr:colOff>
      <xdr:row>11</xdr:row>
      <xdr:rowOff>127000</xdr:rowOff>
    </xdr:from>
    <xdr:to>
      <xdr:col>53</xdr:col>
      <xdr:colOff>914400</xdr:colOff>
      <xdr:row>11</xdr:row>
      <xdr:rowOff>927100</xdr:rowOff>
    </xdr:to>
    <xdr:sp macro="" textlink="">
      <xdr:nvSpPr>
        <xdr:cNvPr id="25" name="フローチャート : 代替処理 21">
          <a:extLst>
            <a:ext uri="{FF2B5EF4-FFF2-40B4-BE49-F238E27FC236}">
              <a16:creationId xmlns:a16="http://schemas.microsoft.com/office/drawing/2014/main" id="{00000000-0008-0000-0500-000019000000}"/>
            </a:ext>
          </a:extLst>
        </xdr:cNvPr>
        <xdr:cNvSpPr/>
      </xdr:nvSpPr>
      <xdr:spPr>
        <a:xfrm>
          <a:off x="6972300" y="4559300"/>
          <a:ext cx="14008100" cy="800100"/>
        </a:xfrm>
        <a:prstGeom prst="flowChartAlternateProcess">
          <a:avLst/>
        </a:prstGeom>
        <a:noFill/>
        <a:ln w="38100">
          <a:solidFill>
            <a:sysClr val="windowText" lastClr="000000"/>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101600</xdr:colOff>
      <xdr:row>11</xdr:row>
      <xdr:rowOff>469900</xdr:rowOff>
    </xdr:from>
    <xdr:to>
      <xdr:col>45</xdr:col>
      <xdr:colOff>127000</xdr:colOff>
      <xdr:row>12</xdr:row>
      <xdr:rowOff>317500</xdr:rowOff>
    </xdr:to>
    <xdr:sp macro="" textlink="">
      <xdr:nvSpPr>
        <xdr:cNvPr id="23" name="角丸四角形吹き出し 22">
          <a:extLst>
            <a:ext uri="{FF2B5EF4-FFF2-40B4-BE49-F238E27FC236}">
              <a16:creationId xmlns:a16="http://schemas.microsoft.com/office/drawing/2014/main" id="{00000000-0008-0000-0500-000017000000}"/>
            </a:ext>
          </a:extLst>
        </xdr:cNvPr>
        <xdr:cNvSpPr/>
      </xdr:nvSpPr>
      <xdr:spPr>
        <a:xfrm>
          <a:off x="14490700" y="4902200"/>
          <a:ext cx="3695700" cy="838200"/>
        </a:xfrm>
        <a:prstGeom prst="wedgeRoundRectCallout">
          <a:avLst>
            <a:gd name="adj1" fmla="val -2924"/>
            <a:gd name="adj2" fmla="val -2186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latin typeface="HG丸ｺﾞｼｯｸM-PRO" panose="020F0600000000000000" pitchFamily="50" charset="-128"/>
              <a:ea typeface="HG丸ｺﾞｼｯｸM-PRO" panose="020F0600000000000000" pitchFamily="50" charset="-128"/>
            </a:rPr>
            <a:t>５年間の途中で補助期間が終了した場合は、育成計画にも反映してください。</a:t>
          </a:r>
          <a:endParaRPr kumimoji="1" lang="en-US" altLang="ja-JP" sz="1400">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T30"/>
  <sheetViews>
    <sheetView showGridLines="0" view="pageBreakPreview" topLeftCell="A13" zoomScaleNormal="100" zoomScaleSheetLayoutView="100" workbookViewId="0">
      <selection activeCell="O17" sqref="O17:P17"/>
    </sheetView>
  </sheetViews>
  <sheetFormatPr defaultColWidth="9" defaultRowHeight="13.5"/>
  <cols>
    <col min="1" max="1" width="2" style="39" customWidth="1"/>
    <col min="2" max="2" width="3.625" style="39" bestFit="1" customWidth="1"/>
    <col min="3" max="4" width="12.25" style="39" customWidth="1"/>
    <col min="5" max="20" width="11" style="39" customWidth="1"/>
    <col min="21" max="21" width="3" style="39" customWidth="1"/>
    <col min="22" max="24" width="13.75" style="39" customWidth="1"/>
    <col min="25" max="25" width="15.75" style="39" customWidth="1"/>
    <col min="26" max="26" width="8.875" style="39" customWidth="1"/>
    <col min="27" max="27" width="21.125" style="39" customWidth="1"/>
    <col min="28" max="16384" width="9" style="39"/>
  </cols>
  <sheetData>
    <row r="1" spans="2:20" ht="8.25" customHeight="1"/>
    <row r="2" spans="2:20" ht="14.25">
      <c r="T2" s="40" t="s">
        <v>51</v>
      </c>
    </row>
    <row r="3" spans="2:20" ht="29.25" customHeight="1">
      <c r="B3" s="111" t="s">
        <v>22</v>
      </c>
      <c r="C3" s="111"/>
      <c r="D3" s="112"/>
      <c r="E3" s="112"/>
      <c r="F3" s="112"/>
      <c r="G3" s="112"/>
    </row>
    <row r="4" spans="2:20" ht="33" customHeight="1">
      <c r="B4" s="113" t="s">
        <v>23</v>
      </c>
      <c r="C4" s="113"/>
      <c r="D4" s="114"/>
      <c r="E4" s="114"/>
      <c r="F4" s="114"/>
      <c r="G4" s="114"/>
    </row>
    <row r="5" spans="2:20" ht="30.75" customHeight="1">
      <c r="B5" s="113" t="s">
        <v>24</v>
      </c>
      <c r="C5" s="113"/>
      <c r="D5" s="114"/>
      <c r="E5" s="114"/>
      <c r="F5" s="114"/>
      <c r="G5" s="114"/>
    </row>
    <row r="6" spans="2:20" ht="19.5" customHeight="1"/>
    <row r="7" spans="2:20" ht="19.5" customHeight="1">
      <c r="H7" s="41" t="s">
        <v>72</v>
      </c>
    </row>
    <row r="8" spans="2:20" ht="12" customHeight="1"/>
    <row r="9" spans="2:20" ht="12" customHeight="1"/>
    <row r="10" spans="2:20" ht="24.75" customHeight="1">
      <c r="B10" s="17" t="s">
        <v>52</v>
      </c>
      <c r="H10" s="42" t="s">
        <v>25</v>
      </c>
      <c r="I10" s="115">
        <f>S23</f>
        <v>0</v>
      </c>
      <c r="J10" s="115"/>
      <c r="K10" s="115"/>
      <c r="L10" s="115"/>
      <c r="M10" s="42" t="s">
        <v>26</v>
      </c>
    </row>
    <row r="11" spans="2:20" ht="19.5" customHeight="1"/>
    <row r="12" spans="2:20" ht="19.5" customHeight="1"/>
    <row r="14" spans="2:20" ht="14.25">
      <c r="B14" s="17" t="s">
        <v>53</v>
      </c>
    </row>
    <row r="15" spans="2:20" ht="10.5" customHeight="1"/>
    <row r="16" spans="2:20" ht="49.5" customHeight="1">
      <c r="B16" s="43" t="s">
        <v>27</v>
      </c>
      <c r="C16" s="116" t="s">
        <v>28</v>
      </c>
      <c r="D16" s="110"/>
      <c r="E16" s="109" t="s">
        <v>29</v>
      </c>
      <c r="F16" s="117"/>
      <c r="G16" s="109" t="s">
        <v>30</v>
      </c>
      <c r="H16" s="117"/>
      <c r="I16" s="109" t="s">
        <v>31</v>
      </c>
      <c r="J16" s="117"/>
      <c r="K16" s="107" t="s">
        <v>47</v>
      </c>
      <c r="L16" s="107"/>
      <c r="M16" s="107" t="s">
        <v>48</v>
      </c>
      <c r="N16" s="108"/>
      <c r="O16" s="109" t="s">
        <v>54</v>
      </c>
      <c r="P16" s="110"/>
      <c r="Q16" s="107" t="s">
        <v>55</v>
      </c>
      <c r="R16" s="108"/>
      <c r="S16" s="107" t="s">
        <v>60</v>
      </c>
      <c r="T16" s="108"/>
    </row>
    <row r="17" spans="2:20" ht="39" customHeight="1">
      <c r="B17" s="44">
        <v>1</v>
      </c>
      <c r="C17" s="95"/>
      <c r="D17" s="96"/>
      <c r="E17" s="97">
        <f>③基本情報④返済⑤支給!S35</f>
        <v>0</v>
      </c>
      <c r="F17" s="98"/>
      <c r="G17" s="105"/>
      <c r="H17" s="106"/>
      <c r="I17" s="97">
        <f>E17-G17</f>
        <v>0</v>
      </c>
      <c r="J17" s="98"/>
      <c r="K17" s="101">
        <f>MIN(③基本情報④返済⑤支給!T20*③基本情報④返済⑤支給!U20,③基本情報④返済⑤支給!S20)</f>
        <v>0</v>
      </c>
      <c r="L17" s="101"/>
      <c r="M17" s="102">
        <f>MIN(③基本情報④返済⑤支給!U20,③基本情報④返済⑤支給!U35)*50000</f>
        <v>0</v>
      </c>
      <c r="N17" s="102"/>
      <c r="O17" s="103"/>
      <c r="P17" s="104"/>
      <c r="Q17" s="94" t="str">
        <f>IF(C17&lt;&gt;"",IF(③基本情報④返済⑤支給!U20&gt;=③基本情報④返済⑤支給!U35,IF(③基本情報④返済⑤支給!T20&gt;=③基本情報④返済⑤支給!T35,IF(AND(O17&lt;&gt;"",O17&lt;&gt;0),MIN(I17,K17,M17,O17),MIN(I17,K17,M17)),"支給額超過"),"支給月数超過"),"")</f>
        <v/>
      </c>
      <c r="R17" s="94"/>
      <c r="S17" s="94" t="str">
        <f>IF(AND(Q17&lt;&gt;"",Q17&lt;&gt;"支給額超過",Q17&lt;&gt;"支給月数超過"),ROUNDDOWN(Q17,-3),"")</f>
        <v/>
      </c>
      <c r="T17" s="94"/>
    </row>
    <row r="18" spans="2:20" ht="39" customHeight="1">
      <c r="B18" s="44">
        <v>2</v>
      </c>
      <c r="C18" s="95"/>
      <c r="D18" s="96"/>
      <c r="E18" s="97">
        <f>③基本情報④返済⑤支給!S36</f>
        <v>0</v>
      </c>
      <c r="F18" s="98"/>
      <c r="G18" s="105"/>
      <c r="H18" s="106"/>
      <c r="I18" s="97">
        <f t="shared" ref="I18:I22" si="0">E18-G18</f>
        <v>0</v>
      </c>
      <c r="J18" s="98"/>
      <c r="K18" s="101">
        <f>MIN(③基本情報④返済⑤支給!T21*③基本情報④返済⑤支給!U21,③基本情報④返済⑤支給!S21)</f>
        <v>0</v>
      </c>
      <c r="L18" s="101"/>
      <c r="M18" s="102">
        <f>MIN(③基本情報④返済⑤支給!U21,③基本情報④返済⑤支給!U36)*50000</f>
        <v>0</v>
      </c>
      <c r="N18" s="102"/>
      <c r="O18" s="103"/>
      <c r="P18" s="104"/>
      <c r="Q18" s="94" t="str">
        <f>IF(C18&lt;&gt;"",IF(③基本情報④返済⑤支給!U21&gt;=③基本情報④返済⑤支給!U36,IF(③基本情報④返済⑤支給!T21&gt;=③基本情報④返済⑤支給!T36,IF(AND(O18&lt;&gt;"",O18&lt;&gt;0),MIN(I18,K18,M18,O18),MIN(I18,K18,M18)),"支給額超過"),"支給月数超過"),"")</f>
        <v/>
      </c>
      <c r="R18" s="94"/>
      <c r="S18" s="94" t="str">
        <f t="shared" ref="S18:S22" si="1">IF(AND(Q18&lt;&gt;"",Q18&lt;&gt;"支給額超過",Q18&lt;&gt;"支給月数超過"),ROUNDDOWN(Q18,-3),"")</f>
        <v/>
      </c>
      <c r="T18" s="94"/>
    </row>
    <row r="19" spans="2:20" ht="39" customHeight="1">
      <c r="B19" s="44">
        <v>3</v>
      </c>
      <c r="C19" s="95"/>
      <c r="D19" s="96"/>
      <c r="E19" s="97">
        <f>③基本情報④返済⑤支給!S37</f>
        <v>0</v>
      </c>
      <c r="F19" s="98"/>
      <c r="G19" s="105"/>
      <c r="H19" s="106"/>
      <c r="I19" s="97">
        <f t="shared" si="0"/>
        <v>0</v>
      </c>
      <c r="J19" s="98"/>
      <c r="K19" s="101">
        <f>MIN(③基本情報④返済⑤支給!T22*③基本情報④返済⑤支給!U22,③基本情報④返済⑤支給!S22)</f>
        <v>0</v>
      </c>
      <c r="L19" s="101"/>
      <c r="M19" s="102">
        <f>MIN(③基本情報④返済⑤支給!U22,③基本情報④返済⑤支給!U37)*50000</f>
        <v>0</v>
      </c>
      <c r="N19" s="102"/>
      <c r="O19" s="103"/>
      <c r="P19" s="104"/>
      <c r="Q19" s="94" t="str">
        <f>IF(C19&lt;&gt;"",IF(③基本情報④返済⑤支給!U22&gt;=③基本情報④返済⑤支給!U37,IF(③基本情報④返済⑤支給!T22&gt;=③基本情報④返済⑤支給!T37,IF(AND(O19&lt;&gt;"",O19&lt;&gt;0),MIN(I19,K19,M19,O19),MIN(I19,K19,M19)),"支給額超過"),"支給月数超過"),"")</f>
        <v/>
      </c>
      <c r="R19" s="94"/>
      <c r="S19" s="94" t="str">
        <f t="shared" si="1"/>
        <v/>
      </c>
      <c r="T19" s="94"/>
    </row>
    <row r="20" spans="2:20" ht="39" customHeight="1">
      <c r="B20" s="44">
        <v>4</v>
      </c>
      <c r="C20" s="95"/>
      <c r="D20" s="96"/>
      <c r="E20" s="97">
        <f>③基本情報④返済⑤支給!S38</f>
        <v>0</v>
      </c>
      <c r="F20" s="98"/>
      <c r="G20" s="105"/>
      <c r="H20" s="106"/>
      <c r="I20" s="97">
        <f t="shared" si="0"/>
        <v>0</v>
      </c>
      <c r="J20" s="98"/>
      <c r="K20" s="101">
        <f>MIN(③基本情報④返済⑤支給!T23*③基本情報④返済⑤支給!U23,③基本情報④返済⑤支給!S23)</f>
        <v>0</v>
      </c>
      <c r="L20" s="101"/>
      <c r="M20" s="102">
        <f>MIN(③基本情報④返済⑤支給!U23,③基本情報④返済⑤支給!U38)*50000</f>
        <v>0</v>
      </c>
      <c r="N20" s="102"/>
      <c r="O20" s="103"/>
      <c r="P20" s="104"/>
      <c r="Q20" s="94" t="str">
        <f>IF(C20&lt;&gt;"",IF(③基本情報④返済⑤支給!U23&gt;=③基本情報④返済⑤支給!U38,IF(③基本情報④返済⑤支給!T23&gt;=③基本情報④返済⑤支給!T38,IF(AND(O20&lt;&gt;"",O20&lt;&gt;0),MIN(I20,K20,M20,O20),MIN(I20,K20,M20)),"支給額超過"),"支給月数超過"),"")</f>
        <v/>
      </c>
      <c r="R20" s="94"/>
      <c r="S20" s="94" t="str">
        <f t="shared" si="1"/>
        <v/>
      </c>
      <c r="T20" s="94"/>
    </row>
    <row r="21" spans="2:20" ht="39" customHeight="1">
      <c r="B21" s="44">
        <v>5</v>
      </c>
      <c r="C21" s="95"/>
      <c r="D21" s="96"/>
      <c r="E21" s="97">
        <f>③基本情報④返済⑤支給!S39</f>
        <v>0</v>
      </c>
      <c r="F21" s="98"/>
      <c r="G21" s="105"/>
      <c r="H21" s="106"/>
      <c r="I21" s="97">
        <f t="shared" si="0"/>
        <v>0</v>
      </c>
      <c r="J21" s="98"/>
      <c r="K21" s="101">
        <f>MIN(③基本情報④返済⑤支給!T24*③基本情報④返済⑤支給!U24,③基本情報④返済⑤支給!S24)</f>
        <v>0</v>
      </c>
      <c r="L21" s="101"/>
      <c r="M21" s="102">
        <f>MIN(③基本情報④返済⑤支給!U24,③基本情報④返済⑤支給!U39)*50000</f>
        <v>0</v>
      </c>
      <c r="N21" s="102"/>
      <c r="O21" s="103"/>
      <c r="P21" s="104"/>
      <c r="Q21" s="94" t="str">
        <f>IF(C21&lt;&gt;"",IF(③基本情報④返済⑤支給!U24&gt;=③基本情報④返済⑤支給!U39,IF(③基本情報④返済⑤支給!T24&gt;=③基本情報④返済⑤支給!T39,IF(AND(O21&lt;&gt;"",O21&lt;&gt;0),MIN(I21,K21,M21,O21),MIN(I21,K21,M21)),"支給額超過"),"支給月数超過"),"")</f>
        <v/>
      </c>
      <c r="R21" s="94"/>
      <c r="S21" s="94" t="str">
        <f t="shared" si="1"/>
        <v/>
      </c>
      <c r="T21" s="94"/>
    </row>
    <row r="22" spans="2:20" ht="39" customHeight="1" thickBot="1">
      <c r="B22" s="44">
        <v>6</v>
      </c>
      <c r="C22" s="95"/>
      <c r="D22" s="96"/>
      <c r="E22" s="97">
        <f>③基本情報④返済⑤支給!S40</f>
        <v>0</v>
      </c>
      <c r="F22" s="98"/>
      <c r="G22" s="99"/>
      <c r="H22" s="100"/>
      <c r="I22" s="97">
        <f t="shared" si="0"/>
        <v>0</v>
      </c>
      <c r="J22" s="98"/>
      <c r="K22" s="101">
        <f>MIN(③基本情報④返済⑤支給!T25*③基本情報④返済⑤支給!U25,③基本情報④返済⑤支給!S25)</f>
        <v>0</v>
      </c>
      <c r="L22" s="101"/>
      <c r="M22" s="102">
        <f>MIN(③基本情報④返済⑤支給!U25,③基本情報④返済⑤支給!U40)*50000</f>
        <v>0</v>
      </c>
      <c r="N22" s="102"/>
      <c r="O22" s="103"/>
      <c r="P22" s="104"/>
      <c r="Q22" s="94" t="str">
        <f>IF(C22&lt;&gt;"",IF(③基本情報④返済⑤支給!U25&gt;=③基本情報④返済⑤支給!U40,IF(③基本情報④返済⑤支給!T25&gt;=③基本情報④返済⑤支給!T40,IF(AND(O22&lt;&gt;"",O22&lt;&gt;0),MIN(I22,K22,M22,O22),MIN(I22,K22,M22)),"支給額超過"),"支給月数超過"),"")</f>
        <v/>
      </c>
      <c r="R22" s="94"/>
      <c r="S22" s="94" t="str">
        <f t="shared" si="1"/>
        <v/>
      </c>
      <c r="T22" s="94"/>
    </row>
    <row r="23" spans="2:20" ht="39" customHeight="1" thickBot="1">
      <c r="B23" s="91" t="s">
        <v>32</v>
      </c>
      <c r="C23" s="91"/>
      <c r="D23" s="91"/>
      <c r="E23" s="88">
        <f>SUM(E17:F22)</f>
        <v>0</v>
      </c>
      <c r="F23" s="89"/>
      <c r="G23" s="88">
        <f>SUM(G17:H22)</f>
        <v>0</v>
      </c>
      <c r="H23" s="90"/>
      <c r="I23" s="45"/>
      <c r="J23" s="45"/>
      <c r="K23" s="45"/>
      <c r="L23" s="45"/>
      <c r="M23" s="45"/>
      <c r="N23" s="45"/>
      <c r="O23" s="45"/>
      <c r="P23" s="45"/>
      <c r="Q23" s="45"/>
      <c r="R23" s="45"/>
      <c r="S23" s="92">
        <f>SUM(S17:T22)</f>
        <v>0</v>
      </c>
      <c r="T23" s="93"/>
    </row>
    <row r="25" spans="2:20" ht="21" customHeight="1">
      <c r="B25" s="17" t="s">
        <v>57</v>
      </c>
    </row>
    <row r="26" spans="2:20" ht="21" customHeight="1">
      <c r="B26" s="26" t="s">
        <v>65</v>
      </c>
    </row>
    <row r="27" spans="2:20" ht="21" customHeight="1">
      <c r="B27" s="26" t="s">
        <v>66</v>
      </c>
    </row>
    <row r="28" spans="2:20" ht="21" customHeight="1">
      <c r="B28" s="17" t="s">
        <v>56</v>
      </c>
    </row>
    <row r="29" spans="2:20" ht="21" customHeight="1">
      <c r="B29" s="17" t="s">
        <v>59</v>
      </c>
    </row>
    <row r="30" spans="2:20" ht="21" customHeight="1">
      <c r="B30" s="17" t="s">
        <v>58</v>
      </c>
    </row>
  </sheetData>
  <mergeCells count="74">
    <mergeCell ref="O22:P22"/>
    <mergeCell ref="B3:C3"/>
    <mergeCell ref="D3:G3"/>
    <mergeCell ref="B4:C4"/>
    <mergeCell ref="D4:G4"/>
    <mergeCell ref="B5:C5"/>
    <mergeCell ref="D5:G5"/>
    <mergeCell ref="I10:L10"/>
    <mergeCell ref="C16:D16"/>
    <mergeCell ref="E16:F16"/>
    <mergeCell ref="G16:H16"/>
    <mergeCell ref="I16:J16"/>
    <mergeCell ref="K16:L16"/>
    <mergeCell ref="M16:N16"/>
    <mergeCell ref="M18:N18"/>
    <mergeCell ref="C20:D20"/>
    <mergeCell ref="Q16:R16"/>
    <mergeCell ref="S16:T16"/>
    <mergeCell ref="C17:D17"/>
    <mergeCell ref="E17:F17"/>
    <mergeCell ref="G17:H17"/>
    <mergeCell ref="I17:J17"/>
    <mergeCell ref="K17:L17"/>
    <mergeCell ref="M17:N17"/>
    <mergeCell ref="Q17:R17"/>
    <mergeCell ref="S17:T17"/>
    <mergeCell ref="O16:P16"/>
    <mergeCell ref="O17:P17"/>
    <mergeCell ref="Q18:R18"/>
    <mergeCell ref="S18:T18"/>
    <mergeCell ref="C19:D19"/>
    <mergeCell ref="E19:F19"/>
    <mergeCell ref="G19:H19"/>
    <mergeCell ref="I19:J19"/>
    <mergeCell ref="K19:L19"/>
    <mergeCell ref="C18:D18"/>
    <mergeCell ref="E18:F18"/>
    <mergeCell ref="G18:H18"/>
    <mergeCell ref="I18:J18"/>
    <mergeCell ref="K18:L18"/>
    <mergeCell ref="O18:P18"/>
    <mergeCell ref="O19:P19"/>
    <mergeCell ref="E20:F20"/>
    <mergeCell ref="G20:H20"/>
    <mergeCell ref="I20:J20"/>
    <mergeCell ref="K20:L20"/>
    <mergeCell ref="I21:J21"/>
    <mergeCell ref="K21:L21"/>
    <mergeCell ref="G21:H21"/>
    <mergeCell ref="M21:N21"/>
    <mergeCell ref="Q19:R19"/>
    <mergeCell ref="S19:T19"/>
    <mergeCell ref="M20:N20"/>
    <mergeCell ref="Q20:R20"/>
    <mergeCell ref="S20:T20"/>
    <mergeCell ref="M19:N19"/>
    <mergeCell ref="O20:P20"/>
    <mergeCell ref="O21:P21"/>
    <mergeCell ref="E23:F23"/>
    <mergeCell ref="G23:H23"/>
    <mergeCell ref="B23:D23"/>
    <mergeCell ref="S23:T23"/>
    <mergeCell ref="Q21:R21"/>
    <mergeCell ref="S21:T21"/>
    <mergeCell ref="C22:D22"/>
    <mergeCell ref="E22:F22"/>
    <mergeCell ref="G22:H22"/>
    <mergeCell ref="I22:J22"/>
    <mergeCell ref="K22:L22"/>
    <mergeCell ref="M22:N22"/>
    <mergeCell ref="Q22:R22"/>
    <mergeCell ref="S22:T22"/>
    <mergeCell ref="C21:D21"/>
    <mergeCell ref="E21:F21"/>
  </mergeCells>
  <phoneticPr fontId="9"/>
  <dataValidations count="2">
    <dataValidation imeMode="hiragana" allowBlank="1" showInputMessage="1" showErrorMessage="1" sqref="C17:D22 D3:G3 D5:G5" xr:uid="{00000000-0002-0000-0000-000000000000}"/>
    <dataValidation imeMode="off" allowBlank="1" showInputMessage="1" showErrorMessage="1" sqref="G17:H22 O17:P22 D4:G4" xr:uid="{00000000-0002-0000-0000-000001000000}"/>
  </dataValidations>
  <pageMargins left="0.23622047244094491" right="0.23622047244094491" top="0.74803149606299213" bottom="0.74803149606299213" header="0.31496062992125984" footer="0.31496062992125984"/>
  <pageSetup paperSize="9" scale="69"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U45"/>
  <sheetViews>
    <sheetView showGridLines="0" view="pageBreakPreview" topLeftCell="A22" zoomScale="90" zoomScaleNormal="70" zoomScaleSheetLayoutView="90" workbookViewId="0">
      <selection activeCell="U35" sqref="U35"/>
    </sheetView>
  </sheetViews>
  <sheetFormatPr defaultColWidth="9" defaultRowHeight="13.5"/>
  <cols>
    <col min="1" max="1" width="1.75" style="1" customWidth="1"/>
    <col min="2" max="2" width="4" style="1" customWidth="1"/>
    <col min="3" max="3" width="8.25" style="1" customWidth="1"/>
    <col min="4" max="5" width="6.625" style="1" customWidth="1"/>
    <col min="6" max="6" width="12.75" style="1" bestFit="1" customWidth="1"/>
    <col min="7" max="19" width="11.625" style="1" customWidth="1"/>
    <col min="20" max="20" width="22.625" style="1" customWidth="1"/>
    <col min="21" max="21" width="12.125" style="3" customWidth="1"/>
    <col min="22" max="16384" width="9" style="1"/>
  </cols>
  <sheetData>
    <row r="1" spans="2:21" ht="14.25" customHeight="1">
      <c r="K1" s="18"/>
      <c r="T1" s="18"/>
      <c r="U1" s="18" t="s">
        <v>64</v>
      </c>
    </row>
    <row r="2" spans="2:21" ht="24" customHeight="1">
      <c r="B2" s="144" t="s">
        <v>19</v>
      </c>
      <c r="C2" s="144"/>
      <c r="D2" s="146">
        <f>①補助所要額②内訳!D4:G4</f>
        <v>0</v>
      </c>
      <c r="E2" s="146"/>
      <c r="F2" s="146"/>
      <c r="G2" s="146"/>
      <c r="H2" s="19"/>
      <c r="I2" s="19"/>
      <c r="J2" s="19"/>
      <c r="K2" s="18"/>
    </row>
    <row r="3" spans="2:21" ht="15.75" customHeight="1">
      <c r="B3" s="5"/>
      <c r="C3" s="5"/>
      <c r="D3" s="5"/>
      <c r="E3" s="5"/>
      <c r="F3" s="5"/>
      <c r="G3" s="5"/>
      <c r="J3" s="19"/>
      <c r="K3" s="18"/>
      <c r="O3" s="15"/>
      <c r="P3" s="15"/>
    </row>
    <row r="4" spans="2:21" ht="26.25" customHeight="1">
      <c r="B4" s="144" t="s">
        <v>3</v>
      </c>
      <c r="C4" s="144"/>
      <c r="D4" s="146">
        <f>①補助所要額②内訳!D3:G3</f>
        <v>0</v>
      </c>
      <c r="E4" s="146"/>
      <c r="F4" s="146"/>
      <c r="G4" s="146"/>
      <c r="K4" s="18"/>
      <c r="O4" s="15"/>
      <c r="P4" s="15"/>
    </row>
    <row r="5" spans="2:21" ht="14.25" customHeight="1">
      <c r="B5" s="11"/>
      <c r="C5" s="11"/>
      <c r="D5" s="8"/>
      <c r="E5" s="8"/>
      <c r="F5" s="8"/>
      <c r="K5" s="18"/>
    </row>
    <row r="6" spans="2:21" ht="15.75" customHeight="1">
      <c r="B6" s="5" t="s">
        <v>21</v>
      </c>
      <c r="F6" s="3"/>
      <c r="G6" s="2"/>
      <c r="H6" s="2"/>
      <c r="I6" s="2"/>
      <c r="K6" s="19"/>
      <c r="L6" s="19"/>
      <c r="M6" s="19"/>
      <c r="R6" s="20"/>
    </row>
    <row r="7" spans="2:21" ht="22.5" customHeight="1">
      <c r="B7" s="149" t="s">
        <v>0</v>
      </c>
      <c r="C7" s="148" t="s">
        <v>1</v>
      </c>
      <c r="D7" s="148"/>
      <c r="E7" s="148"/>
      <c r="F7" s="120" t="s">
        <v>20</v>
      </c>
      <c r="G7" s="120"/>
      <c r="H7" s="148" t="s">
        <v>2</v>
      </c>
      <c r="I7" s="148"/>
      <c r="J7" s="130" t="s">
        <v>45</v>
      </c>
      <c r="K7" s="131"/>
      <c r="L7" s="118" t="s">
        <v>117</v>
      </c>
      <c r="M7" s="119"/>
      <c r="N7" s="118" t="s">
        <v>33</v>
      </c>
      <c r="O7" s="119"/>
      <c r="P7" s="138" t="s">
        <v>46</v>
      </c>
      <c r="Q7" s="120" t="s">
        <v>67</v>
      </c>
      <c r="R7" s="3"/>
      <c r="U7" s="1"/>
    </row>
    <row r="8" spans="2:21" ht="22.5" customHeight="1">
      <c r="B8" s="149"/>
      <c r="C8" s="148"/>
      <c r="D8" s="148"/>
      <c r="E8" s="148"/>
      <c r="F8" s="120"/>
      <c r="G8" s="120"/>
      <c r="H8" s="148"/>
      <c r="I8" s="148"/>
      <c r="J8" s="132"/>
      <c r="K8" s="133"/>
      <c r="L8" s="80" t="s">
        <v>118</v>
      </c>
      <c r="M8" s="81" t="s">
        <v>119</v>
      </c>
      <c r="N8" s="121"/>
      <c r="O8" s="122"/>
      <c r="P8" s="139"/>
      <c r="Q8" s="120"/>
      <c r="R8" s="3"/>
      <c r="U8" s="1"/>
    </row>
    <row r="9" spans="2:21" ht="26.25" customHeight="1">
      <c r="B9" s="34">
        <v>1</v>
      </c>
      <c r="C9" s="145" t="str">
        <f>IF(①補助所要額②内訳!C17&lt;&gt;"",①補助所要額②内訳!C17,"")</f>
        <v/>
      </c>
      <c r="D9" s="145"/>
      <c r="E9" s="145"/>
      <c r="F9" s="148"/>
      <c r="G9" s="148"/>
      <c r="H9" s="137"/>
      <c r="I9" s="137"/>
      <c r="J9" s="134"/>
      <c r="K9" s="135"/>
      <c r="L9" s="83" t="str">
        <f>IF(J9&lt;&gt;"",IF(AND(YEAR(J9)=2020,MONTH(J9)&gt;=4),MONTH(J9),IF(AND(YEAR(J9)=2020,MONTH(J9)&lt;4),4,IF(AND(YEAR(J9)=2021,MONTH(J9)&lt;4),MONTH(J9),IF(YEAR(J9)&lt;2020,4,"")))),"")</f>
        <v/>
      </c>
      <c r="M9" s="82"/>
      <c r="N9" s="159" t="str">
        <f>IF(AND(L9&lt;&gt;"",M9&lt;&gt;""),IF(L9&gt;=4,IF(AND(M9&gt;=4,M9&lt;=12),M9-L9+1,IF(M9&lt;=3,(M9+9)-(L9-3)+1,"終了月エラー")),IF(M9&lt;=3,M9-L9+1,"終了月エラー")),"")</f>
        <v/>
      </c>
      <c r="O9" s="160"/>
      <c r="P9" s="84" t="str">
        <f t="shared" ref="P9:P14" si="0">IF(ISBLANK(J9),"",IF(J9&lt;43922,DATEDIF(J9,43922,"M")+N9,N9))</f>
        <v/>
      </c>
      <c r="Q9" s="30" t="str">
        <f t="shared" ref="Q9" si="1">IF(ISBLANK(J9),"",ROUNDUP(P9/12,0))</f>
        <v/>
      </c>
      <c r="R9" s="3"/>
      <c r="U9" s="1"/>
    </row>
    <row r="10" spans="2:21" ht="26.25" customHeight="1">
      <c r="B10" s="34">
        <v>2</v>
      </c>
      <c r="C10" s="145" t="str">
        <f>IF(①補助所要額②内訳!C18&lt;&gt;"",①補助所要額②内訳!C18,"")</f>
        <v/>
      </c>
      <c r="D10" s="145"/>
      <c r="E10" s="145"/>
      <c r="F10" s="147"/>
      <c r="G10" s="148"/>
      <c r="H10" s="137"/>
      <c r="I10" s="137"/>
      <c r="J10" s="134"/>
      <c r="K10" s="135"/>
      <c r="L10" s="83" t="str">
        <f t="shared" ref="L10:L14" si="2">IF(J10&lt;&gt;"",IF(AND(YEAR(J10)=2020,MONTH(J10)&gt;=4),MONTH(J10),IF(AND(YEAR(J10)=2020,MONTH(J10)&lt;4),4,IF(AND(YEAR(J10)=2021,MONTH(J10)&lt;4),MONTH(J10),IF(YEAR(J10)&lt;2020,4,"")))),"")</f>
        <v/>
      </c>
      <c r="M10" s="82"/>
      <c r="N10" s="159" t="str">
        <f t="shared" ref="N10:N14" si="3">IF(AND(L10&lt;&gt;"",M10&lt;&gt;""),IF(L10&gt;=4,IF(AND(M10&gt;=4,M10&lt;=12),M10-L10+1,IF(M10&lt;=3,(M10+9)-(L10-3)+1,"終了月エラー")),IF(M10&lt;=3,M10-L10+1,"終了月エラー")),"")</f>
        <v/>
      </c>
      <c r="O10" s="160"/>
      <c r="P10" s="84" t="str">
        <f t="shared" si="0"/>
        <v/>
      </c>
      <c r="Q10" s="30" t="str">
        <f>IF(ISBLANK(J10),"",ROUNDUP(P10/12,0))</f>
        <v/>
      </c>
      <c r="R10" s="3"/>
      <c r="U10" s="1"/>
    </row>
    <row r="11" spans="2:21" ht="26.25" customHeight="1">
      <c r="B11" s="34">
        <v>3</v>
      </c>
      <c r="C11" s="145" t="str">
        <f>IF(①補助所要額②内訳!C19&lt;&gt;"",①補助所要額②内訳!C19,"")</f>
        <v/>
      </c>
      <c r="D11" s="145"/>
      <c r="E11" s="145"/>
      <c r="F11" s="147"/>
      <c r="G11" s="148"/>
      <c r="H11" s="137"/>
      <c r="I11" s="137"/>
      <c r="J11" s="134"/>
      <c r="K11" s="135"/>
      <c r="L11" s="83" t="str">
        <f t="shared" si="2"/>
        <v/>
      </c>
      <c r="M11" s="82"/>
      <c r="N11" s="159" t="str">
        <f t="shared" si="3"/>
        <v/>
      </c>
      <c r="O11" s="160"/>
      <c r="P11" s="84" t="str">
        <f t="shared" si="0"/>
        <v/>
      </c>
      <c r="Q11" s="30" t="str">
        <f>IF(ISBLANK(J11),"",ROUNDUP(P11/12,0))</f>
        <v/>
      </c>
      <c r="R11" s="3"/>
      <c r="U11" s="1"/>
    </row>
    <row r="12" spans="2:21" ht="26.25" customHeight="1">
      <c r="B12" s="34">
        <v>4</v>
      </c>
      <c r="C12" s="145" t="str">
        <f>IF(①補助所要額②内訳!C20&lt;&gt;"",①補助所要額②内訳!C20,"")</f>
        <v/>
      </c>
      <c r="D12" s="145"/>
      <c r="E12" s="145"/>
      <c r="F12" s="140"/>
      <c r="G12" s="140"/>
      <c r="H12" s="136"/>
      <c r="I12" s="136"/>
      <c r="J12" s="134"/>
      <c r="K12" s="135"/>
      <c r="L12" s="83" t="str">
        <f t="shared" si="2"/>
        <v/>
      </c>
      <c r="M12" s="82"/>
      <c r="N12" s="159" t="str">
        <f t="shared" si="3"/>
        <v/>
      </c>
      <c r="O12" s="160"/>
      <c r="P12" s="84" t="str">
        <f t="shared" si="0"/>
        <v/>
      </c>
      <c r="Q12" s="30" t="str">
        <f t="shared" ref="Q12:Q14" si="4">IF(ISBLANK(J12),"",ROUNDUP(P12/12,0))</f>
        <v/>
      </c>
      <c r="R12" s="3"/>
      <c r="U12" s="1"/>
    </row>
    <row r="13" spans="2:21" ht="26.25" customHeight="1">
      <c r="B13" s="34">
        <v>5</v>
      </c>
      <c r="C13" s="145" t="str">
        <f>IF(①補助所要額②内訳!C21&lt;&gt;"",①補助所要額②内訳!C21,"")</f>
        <v/>
      </c>
      <c r="D13" s="145"/>
      <c r="E13" s="145"/>
      <c r="F13" s="140"/>
      <c r="G13" s="140"/>
      <c r="H13" s="136"/>
      <c r="I13" s="136"/>
      <c r="J13" s="134"/>
      <c r="K13" s="135"/>
      <c r="L13" s="83" t="str">
        <f t="shared" si="2"/>
        <v/>
      </c>
      <c r="M13" s="82"/>
      <c r="N13" s="159" t="str">
        <f t="shared" si="3"/>
        <v/>
      </c>
      <c r="O13" s="160"/>
      <c r="P13" s="84" t="str">
        <f t="shared" si="0"/>
        <v/>
      </c>
      <c r="Q13" s="30" t="str">
        <f t="shared" si="4"/>
        <v/>
      </c>
      <c r="R13" s="3"/>
      <c r="U13" s="1"/>
    </row>
    <row r="14" spans="2:21" ht="26.25" customHeight="1">
      <c r="B14" s="34">
        <v>6</v>
      </c>
      <c r="C14" s="145" t="str">
        <f>IF(①補助所要額②内訳!C22&lt;&gt;"",①補助所要額②内訳!C22,"")</f>
        <v/>
      </c>
      <c r="D14" s="145"/>
      <c r="E14" s="145"/>
      <c r="F14" s="140"/>
      <c r="G14" s="140"/>
      <c r="H14" s="136"/>
      <c r="I14" s="136"/>
      <c r="J14" s="134"/>
      <c r="K14" s="135"/>
      <c r="L14" s="83" t="str">
        <f t="shared" si="2"/>
        <v/>
      </c>
      <c r="M14" s="82"/>
      <c r="N14" s="159" t="str">
        <f t="shared" si="3"/>
        <v/>
      </c>
      <c r="O14" s="160"/>
      <c r="P14" s="84" t="str">
        <f t="shared" si="0"/>
        <v/>
      </c>
      <c r="Q14" s="30" t="str">
        <f t="shared" si="4"/>
        <v/>
      </c>
      <c r="R14" s="3"/>
      <c r="U14" s="1"/>
    </row>
    <row r="15" spans="2:21" ht="10.5" customHeight="1">
      <c r="B15" s="8"/>
      <c r="C15" s="8"/>
      <c r="D15" s="8"/>
      <c r="E15" s="8"/>
      <c r="F15" s="8"/>
      <c r="G15" s="8"/>
      <c r="H15" s="9"/>
      <c r="I15" s="4"/>
      <c r="J15" s="129"/>
      <c r="K15" s="129"/>
      <c r="L15" s="19"/>
      <c r="O15" s="19"/>
      <c r="P15" s="19"/>
      <c r="Q15" s="19"/>
      <c r="R15" s="19"/>
      <c r="S15" s="19"/>
    </row>
    <row r="16" spans="2:21" ht="18" customHeight="1">
      <c r="B16" s="11"/>
      <c r="C16" s="8"/>
      <c r="D16" s="8"/>
      <c r="E16" s="8"/>
      <c r="F16" s="8"/>
      <c r="G16" s="8"/>
      <c r="H16" s="9"/>
      <c r="I16" s="4"/>
      <c r="J16" s="10"/>
      <c r="K16" s="10"/>
      <c r="L16" s="19"/>
      <c r="M16" s="19"/>
      <c r="N16" s="19"/>
      <c r="O16" s="19"/>
      <c r="P16" s="19"/>
      <c r="Q16" s="19"/>
      <c r="R16" s="19"/>
      <c r="S16" s="19"/>
    </row>
    <row r="17" spans="2:21" ht="12.75" customHeight="1">
      <c r="B17" s="11"/>
      <c r="C17" s="8"/>
      <c r="D17" s="8"/>
      <c r="E17" s="8"/>
      <c r="F17" s="8"/>
      <c r="G17" s="8"/>
      <c r="H17" s="9"/>
      <c r="I17" s="4"/>
      <c r="J17" s="10"/>
      <c r="K17" s="10"/>
      <c r="L17" s="19"/>
      <c r="M17" s="19"/>
      <c r="N17" s="19"/>
      <c r="O17" s="19"/>
      <c r="P17" s="19"/>
      <c r="Q17" s="19"/>
      <c r="R17" s="19"/>
      <c r="S17" s="19"/>
    </row>
    <row r="18" spans="2:21" ht="20.25" customHeight="1">
      <c r="B18" s="5" t="s">
        <v>73</v>
      </c>
      <c r="F18" s="3"/>
      <c r="G18" s="2"/>
      <c r="H18" s="2"/>
      <c r="I18" s="2"/>
      <c r="S18" s="20"/>
      <c r="T18" s="20"/>
      <c r="U18" s="3" t="s">
        <v>62</v>
      </c>
    </row>
    <row r="19" spans="2:21" ht="40.5" customHeight="1">
      <c r="B19" s="33" t="s">
        <v>5</v>
      </c>
      <c r="C19" s="156" t="s">
        <v>4</v>
      </c>
      <c r="D19" s="157"/>
      <c r="E19" s="158"/>
      <c r="F19" s="35" t="s">
        <v>74</v>
      </c>
      <c r="G19" s="33" t="s">
        <v>34</v>
      </c>
      <c r="H19" s="33" t="s">
        <v>7</v>
      </c>
      <c r="I19" s="33" t="s">
        <v>8</v>
      </c>
      <c r="J19" s="33" t="s">
        <v>9</v>
      </c>
      <c r="K19" s="33" t="s">
        <v>10</v>
      </c>
      <c r="L19" s="33" t="s">
        <v>11</v>
      </c>
      <c r="M19" s="33" t="s">
        <v>12</v>
      </c>
      <c r="N19" s="33" t="s">
        <v>13</v>
      </c>
      <c r="O19" s="33" t="s">
        <v>14</v>
      </c>
      <c r="P19" s="33" t="s">
        <v>15</v>
      </c>
      <c r="Q19" s="33" t="s">
        <v>16</v>
      </c>
      <c r="R19" s="33" t="s">
        <v>17</v>
      </c>
      <c r="S19" s="35" t="s">
        <v>69</v>
      </c>
      <c r="T19" s="22" t="s">
        <v>120</v>
      </c>
      <c r="U19" s="25" t="s">
        <v>76</v>
      </c>
    </row>
    <row r="20" spans="2:21" ht="27" customHeight="1">
      <c r="B20" s="33">
        <v>1</v>
      </c>
      <c r="C20" s="153" t="str">
        <f t="shared" ref="C20:C25" si="5">C9</f>
        <v/>
      </c>
      <c r="D20" s="154"/>
      <c r="E20" s="155"/>
      <c r="F20" s="13"/>
      <c r="G20" s="6"/>
      <c r="H20" s="6"/>
      <c r="I20" s="6"/>
      <c r="J20" s="6"/>
      <c r="K20" s="6"/>
      <c r="L20" s="6"/>
      <c r="M20" s="6"/>
      <c r="N20" s="6"/>
      <c r="O20" s="6"/>
      <c r="P20" s="6"/>
      <c r="Q20" s="6"/>
      <c r="R20" s="6"/>
      <c r="S20" s="27">
        <f>SUM(G20:R20)</f>
        <v>0</v>
      </c>
      <c r="T20" s="6"/>
      <c r="U20" s="32"/>
    </row>
    <row r="21" spans="2:21" ht="27" customHeight="1">
      <c r="B21" s="33">
        <v>2</v>
      </c>
      <c r="C21" s="153" t="str">
        <f t="shared" si="5"/>
        <v/>
      </c>
      <c r="D21" s="154"/>
      <c r="E21" s="155"/>
      <c r="F21" s="13"/>
      <c r="G21" s="6"/>
      <c r="H21" s="6"/>
      <c r="I21" s="6"/>
      <c r="J21" s="6"/>
      <c r="K21" s="6"/>
      <c r="L21" s="6"/>
      <c r="M21" s="6"/>
      <c r="N21" s="6"/>
      <c r="O21" s="6"/>
      <c r="P21" s="6"/>
      <c r="Q21" s="6"/>
      <c r="R21" s="6"/>
      <c r="S21" s="27">
        <f t="shared" ref="S21:S25" si="6">SUM(G21:R21)</f>
        <v>0</v>
      </c>
      <c r="T21" s="6"/>
      <c r="U21" s="32"/>
    </row>
    <row r="22" spans="2:21" ht="27" customHeight="1">
      <c r="B22" s="33">
        <v>3</v>
      </c>
      <c r="C22" s="153" t="str">
        <f t="shared" si="5"/>
        <v/>
      </c>
      <c r="D22" s="154"/>
      <c r="E22" s="155"/>
      <c r="F22" s="13"/>
      <c r="G22" s="6"/>
      <c r="H22" s="6"/>
      <c r="I22" s="6"/>
      <c r="J22" s="6"/>
      <c r="K22" s="6"/>
      <c r="L22" s="6"/>
      <c r="M22" s="6"/>
      <c r="N22" s="6"/>
      <c r="O22" s="6"/>
      <c r="P22" s="6"/>
      <c r="Q22" s="6"/>
      <c r="R22" s="6"/>
      <c r="S22" s="27">
        <f t="shared" si="6"/>
        <v>0</v>
      </c>
      <c r="T22" s="6"/>
      <c r="U22" s="32"/>
    </row>
    <row r="23" spans="2:21" ht="27" customHeight="1">
      <c r="B23" s="33">
        <v>4</v>
      </c>
      <c r="C23" s="153" t="str">
        <f t="shared" si="5"/>
        <v/>
      </c>
      <c r="D23" s="154"/>
      <c r="E23" s="155"/>
      <c r="F23" s="13"/>
      <c r="G23" s="6"/>
      <c r="H23" s="6"/>
      <c r="I23" s="6"/>
      <c r="J23" s="6"/>
      <c r="K23" s="6"/>
      <c r="L23" s="6"/>
      <c r="M23" s="6"/>
      <c r="N23" s="6"/>
      <c r="O23" s="6"/>
      <c r="P23" s="6"/>
      <c r="Q23" s="6"/>
      <c r="R23" s="6"/>
      <c r="S23" s="27">
        <f t="shared" si="6"/>
        <v>0</v>
      </c>
      <c r="T23" s="6"/>
      <c r="U23" s="32"/>
    </row>
    <row r="24" spans="2:21" ht="27" customHeight="1">
      <c r="B24" s="33">
        <v>5</v>
      </c>
      <c r="C24" s="153" t="str">
        <f t="shared" si="5"/>
        <v/>
      </c>
      <c r="D24" s="154"/>
      <c r="E24" s="155"/>
      <c r="F24" s="13"/>
      <c r="G24" s="6"/>
      <c r="H24" s="6"/>
      <c r="I24" s="6"/>
      <c r="J24" s="6"/>
      <c r="K24" s="6"/>
      <c r="L24" s="6"/>
      <c r="M24" s="6"/>
      <c r="N24" s="6"/>
      <c r="O24" s="6"/>
      <c r="P24" s="6"/>
      <c r="Q24" s="6"/>
      <c r="R24" s="6"/>
      <c r="S24" s="27">
        <f t="shared" si="6"/>
        <v>0</v>
      </c>
      <c r="T24" s="6"/>
      <c r="U24" s="32"/>
    </row>
    <row r="25" spans="2:21" ht="27" customHeight="1" thickBot="1">
      <c r="B25" s="21">
        <v>6</v>
      </c>
      <c r="C25" s="141" t="str">
        <f t="shared" si="5"/>
        <v/>
      </c>
      <c r="D25" s="142"/>
      <c r="E25" s="143"/>
      <c r="F25" s="14"/>
      <c r="G25" s="7"/>
      <c r="H25" s="7"/>
      <c r="I25" s="7"/>
      <c r="J25" s="7"/>
      <c r="K25" s="7"/>
      <c r="L25" s="7"/>
      <c r="M25" s="7"/>
      <c r="N25" s="7"/>
      <c r="O25" s="7"/>
      <c r="P25" s="7"/>
      <c r="Q25" s="7"/>
      <c r="R25" s="7"/>
      <c r="S25" s="28">
        <f t="shared" si="6"/>
        <v>0</v>
      </c>
      <c r="T25" s="7"/>
      <c r="U25" s="23"/>
    </row>
    <row r="26" spans="2:21" ht="35.1" customHeight="1" thickBot="1">
      <c r="B26" s="150" t="s">
        <v>18</v>
      </c>
      <c r="C26" s="151"/>
      <c r="D26" s="151"/>
      <c r="E26" s="151"/>
      <c r="F26" s="152"/>
      <c r="G26" s="126"/>
      <c r="H26" s="127"/>
      <c r="I26" s="127"/>
      <c r="J26" s="127"/>
      <c r="K26" s="127"/>
      <c r="L26" s="127"/>
      <c r="M26" s="127"/>
      <c r="N26" s="127"/>
      <c r="O26" s="127"/>
      <c r="P26" s="127"/>
      <c r="Q26" s="127"/>
      <c r="R26" s="127"/>
      <c r="S26" s="127"/>
      <c r="T26" s="127"/>
      <c r="U26" s="128"/>
    </row>
    <row r="27" spans="2:21" ht="11.25" customHeight="1">
      <c r="B27" s="5"/>
      <c r="F27" s="3"/>
      <c r="G27" s="2"/>
      <c r="H27" s="2"/>
      <c r="I27" s="2"/>
    </row>
    <row r="28" spans="2:21" ht="18.75" customHeight="1">
      <c r="B28" s="5" t="s">
        <v>77</v>
      </c>
      <c r="F28" s="3"/>
      <c r="G28" s="2"/>
      <c r="H28" s="2"/>
      <c r="I28" s="2"/>
    </row>
    <row r="29" spans="2:21" ht="18" customHeight="1">
      <c r="B29" s="16" t="s">
        <v>78</v>
      </c>
      <c r="F29" s="3"/>
      <c r="G29" s="2"/>
      <c r="H29" s="2"/>
      <c r="I29" s="2"/>
    </row>
    <row r="30" spans="2:21" ht="18" customHeight="1">
      <c r="B30" s="16" t="s">
        <v>79</v>
      </c>
      <c r="F30" s="3"/>
      <c r="G30" s="2"/>
      <c r="H30" s="2"/>
      <c r="I30" s="2"/>
    </row>
    <row r="31" spans="2:21" ht="18" customHeight="1">
      <c r="B31" s="16" t="s">
        <v>80</v>
      </c>
      <c r="F31" s="3"/>
      <c r="G31" s="2"/>
      <c r="H31" s="2"/>
      <c r="I31" s="2"/>
    </row>
    <row r="32" spans="2:21" ht="10.5" customHeight="1">
      <c r="F32" s="3"/>
      <c r="G32" s="2"/>
      <c r="H32" s="2"/>
      <c r="I32" s="2"/>
    </row>
    <row r="33" spans="2:21" ht="20.25" customHeight="1">
      <c r="B33" s="5" t="s">
        <v>81</v>
      </c>
      <c r="F33" s="3"/>
      <c r="G33" s="2"/>
      <c r="H33" s="2"/>
      <c r="I33" s="2"/>
      <c r="S33" s="20"/>
      <c r="U33" s="3" t="s">
        <v>63</v>
      </c>
    </row>
    <row r="34" spans="2:21" ht="40.5" customHeight="1">
      <c r="B34" s="33" t="s">
        <v>5</v>
      </c>
      <c r="C34" s="156" t="s">
        <v>4</v>
      </c>
      <c r="D34" s="157"/>
      <c r="E34" s="158"/>
      <c r="F34" s="35" t="s">
        <v>82</v>
      </c>
      <c r="G34" s="33" t="s">
        <v>6</v>
      </c>
      <c r="H34" s="33" t="s">
        <v>7</v>
      </c>
      <c r="I34" s="33" t="s">
        <v>8</v>
      </c>
      <c r="J34" s="33" t="s">
        <v>9</v>
      </c>
      <c r="K34" s="33" t="s">
        <v>10</v>
      </c>
      <c r="L34" s="33" t="s">
        <v>11</v>
      </c>
      <c r="M34" s="33" t="s">
        <v>12</v>
      </c>
      <c r="N34" s="33" t="s">
        <v>13</v>
      </c>
      <c r="O34" s="33" t="s">
        <v>14</v>
      </c>
      <c r="P34" s="33" t="s">
        <v>15</v>
      </c>
      <c r="Q34" s="33" t="s">
        <v>16</v>
      </c>
      <c r="R34" s="33" t="s">
        <v>17</v>
      </c>
      <c r="S34" s="35" t="s">
        <v>68</v>
      </c>
      <c r="T34" s="25" t="s">
        <v>61</v>
      </c>
      <c r="U34" s="25" t="s">
        <v>83</v>
      </c>
    </row>
    <row r="35" spans="2:21" ht="27" customHeight="1">
      <c r="B35" s="33">
        <v>1</v>
      </c>
      <c r="C35" s="153" t="str">
        <f t="shared" ref="C35:C40" si="7">C20</f>
        <v/>
      </c>
      <c r="D35" s="154"/>
      <c r="E35" s="155"/>
      <c r="F35" s="12"/>
      <c r="G35" s="6"/>
      <c r="H35" s="6"/>
      <c r="I35" s="6"/>
      <c r="J35" s="6"/>
      <c r="K35" s="6"/>
      <c r="L35" s="6"/>
      <c r="M35" s="6"/>
      <c r="N35" s="6"/>
      <c r="O35" s="6"/>
      <c r="P35" s="6"/>
      <c r="Q35" s="6"/>
      <c r="R35" s="6"/>
      <c r="S35" s="27">
        <f>SUM(G35:R35)</f>
        <v>0</v>
      </c>
      <c r="T35" s="24" t="str">
        <f>IF(S35&lt;&gt;0,S35/U35,"")</f>
        <v/>
      </c>
      <c r="U35" s="32"/>
    </row>
    <row r="36" spans="2:21" ht="27" customHeight="1">
      <c r="B36" s="33">
        <v>2</v>
      </c>
      <c r="C36" s="153" t="str">
        <f t="shared" si="7"/>
        <v/>
      </c>
      <c r="D36" s="154"/>
      <c r="E36" s="155"/>
      <c r="F36" s="12"/>
      <c r="G36" s="6"/>
      <c r="H36" s="6"/>
      <c r="I36" s="6"/>
      <c r="J36" s="6"/>
      <c r="K36" s="6"/>
      <c r="L36" s="6"/>
      <c r="M36" s="6"/>
      <c r="N36" s="6"/>
      <c r="O36" s="6"/>
      <c r="P36" s="6"/>
      <c r="Q36" s="6"/>
      <c r="R36" s="6"/>
      <c r="S36" s="27">
        <f t="shared" ref="S36:S40" si="8">SUM(G36:R36)</f>
        <v>0</v>
      </c>
      <c r="T36" s="24" t="str">
        <f t="shared" ref="T36:T40" si="9">IF(S36&lt;&gt;0,S36/U36,"")</f>
        <v/>
      </c>
      <c r="U36" s="32"/>
    </row>
    <row r="37" spans="2:21" ht="27" customHeight="1">
      <c r="B37" s="33">
        <v>3</v>
      </c>
      <c r="C37" s="153" t="str">
        <f t="shared" si="7"/>
        <v/>
      </c>
      <c r="D37" s="154"/>
      <c r="E37" s="155"/>
      <c r="F37" s="12"/>
      <c r="G37" s="6"/>
      <c r="H37" s="6"/>
      <c r="I37" s="6"/>
      <c r="J37" s="6"/>
      <c r="K37" s="6"/>
      <c r="L37" s="6"/>
      <c r="M37" s="6"/>
      <c r="N37" s="6"/>
      <c r="O37" s="6"/>
      <c r="P37" s="6"/>
      <c r="Q37" s="6"/>
      <c r="R37" s="6"/>
      <c r="S37" s="27">
        <f t="shared" si="8"/>
        <v>0</v>
      </c>
      <c r="T37" s="24" t="str">
        <f t="shared" si="9"/>
        <v/>
      </c>
      <c r="U37" s="32"/>
    </row>
    <row r="38" spans="2:21" ht="27" customHeight="1">
      <c r="B38" s="33">
        <v>4</v>
      </c>
      <c r="C38" s="153" t="str">
        <f t="shared" si="7"/>
        <v/>
      </c>
      <c r="D38" s="154"/>
      <c r="E38" s="155"/>
      <c r="F38" s="12"/>
      <c r="G38" s="6"/>
      <c r="H38" s="6"/>
      <c r="I38" s="6"/>
      <c r="J38" s="6"/>
      <c r="K38" s="6"/>
      <c r="L38" s="6"/>
      <c r="M38" s="6"/>
      <c r="N38" s="6"/>
      <c r="O38" s="6"/>
      <c r="P38" s="6"/>
      <c r="Q38" s="6"/>
      <c r="R38" s="6"/>
      <c r="S38" s="27">
        <f t="shared" si="8"/>
        <v>0</v>
      </c>
      <c r="T38" s="24" t="str">
        <f t="shared" si="9"/>
        <v/>
      </c>
      <c r="U38" s="32"/>
    </row>
    <row r="39" spans="2:21" ht="27" customHeight="1">
      <c r="B39" s="33">
        <v>5</v>
      </c>
      <c r="C39" s="153" t="str">
        <f t="shared" si="7"/>
        <v/>
      </c>
      <c r="D39" s="154"/>
      <c r="E39" s="155"/>
      <c r="F39" s="12"/>
      <c r="G39" s="6"/>
      <c r="H39" s="6"/>
      <c r="I39" s="6"/>
      <c r="J39" s="6"/>
      <c r="K39" s="6"/>
      <c r="L39" s="6"/>
      <c r="M39" s="6"/>
      <c r="N39" s="6"/>
      <c r="O39" s="6"/>
      <c r="P39" s="6"/>
      <c r="Q39" s="6"/>
      <c r="R39" s="6"/>
      <c r="S39" s="27">
        <f t="shared" si="8"/>
        <v>0</v>
      </c>
      <c r="T39" s="24" t="str">
        <f t="shared" si="9"/>
        <v/>
      </c>
      <c r="U39" s="32"/>
    </row>
    <row r="40" spans="2:21" ht="27" customHeight="1" thickBot="1">
      <c r="B40" s="21">
        <v>6</v>
      </c>
      <c r="C40" s="153" t="str">
        <f t="shared" si="7"/>
        <v/>
      </c>
      <c r="D40" s="154"/>
      <c r="E40" s="155"/>
      <c r="F40" s="12"/>
      <c r="G40" s="7"/>
      <c r="H40" s="7"/>
      <c r="I40" s="7"/>
      <c r="J40" s="7"/>
      <c r="K40" s="7"/>
      <c r="L40" s="7"/>
      <c r="M40" s="7"/>
      <c r="N40" s="7"/>
      <c r="O40" s="7"/>
      <c r="P40" s="7"/>
      <c r="Q40" s="7"/>
      <c r="R40" s="7"/>
      <c r="S40" s="28">
        <f t="shared" si="8"/>
        <v>0</v>
      </c>
      <c r="T40" s="24" t="str">
        <f t="shared" si="9"/>
        <v/>
      </c>
      <c r="U40" s="23"/>
    </row>
    <row r="41" spans="2:21" ht="35.1" customHeight="1" thickBot="1">
      <c r="B41" s="150" t="s">
        <v>18</v>
      </c>
      <c r="C41" s="151"/>
      <c r="D41" s="151"/>
      <c r="E41" s="151"/>
      <c r="F41" s="152"/>
      <c r="G41" s="123"/>
      <c r="H41" s="124"/>
      <c r="I41" s="124"/>
      <c r="J41" s="124"/>
      <c r="K41" s="124"/>
      <c r="L41" s="124"/>
      <c r="M41" s="124"/>
      <c r="N41" s="124"/>
      <c r="O41" s="124"/>
      <c r="P41" s="124"/>
      <c r="Q41" s="124"/>
      <c r="R41" s="124"/>
      <c r="S41" s="124"/>
      <c r="T41" s="124"/>
      <c r="U41" s="125"/>
    </row>
    <row r="42" spans="2:21" ht="11.25" customHeight="1">
      <c r="B42" s="5"/>
    </row>
    <row r="43" spans="2:21" ht="21" customHeight="1">
      <c r="B43" s="5" t="s">
        <v>84</v>
      </c>
    </row>
    <row r="44" spans="2:21" ht="18" customHeight="1">
      <c r="B44" s="16" t="s">
        <v>85</v>
      </c>
    </row>
    <row r="45" spans="2:21" ht="21.75" customHeight="1">
      <c r="B45" s="5" t="s">
        <v>86</v>
      </c>
    </row>
  </sheetData>
  <mergeCells count="62">
    <mergeCell ref="N14:O14"/>
    <mergeCell ref="N9:O9"/>
    <mergeCell ref="N10:O10"/>
    <mergeCell ref="N11:O11"/>
    <mergeCell ref="N12:O12"/>
    <mergeCell ref="N13:O13"/>
    <mergeCell ref="B41:F41"/>
    <mergeCell ref="C14:E14"/>
    <mergeCell ref="C35:E35"/>
    <mergeCell ref="C36:E36"/>
    <mergeCell ref="C39:E39"/>
    <mergeCell ref="C40:E40"/>
    <mergeCell ref="C34:E34"/>
    <mergeCell ref="B26:F26"/>
    <mergeCell ref="C37:E37"/>
    <mergeCell ref="C38:E38"/>
    <mergeCell ref="C19:E19"/>
    <mergeCell ref="C20:E20"/>
    <mergeCell ref="C21:E21"/>
    <mergeCell ref="C22:E22"/>
    <mergeCell ref="C23:E23"/>
    <mergeCell ref="C24:E24"/>
    <mergeCell ref="J10:K10"/>
    <mergeCell ref="J11:K11"/>
    <mergeCell ref="J12:K12"/>
    <mergeCell ref="F7:G8"/>
    <mergeCell ref="F9:G9"/>
    <mergeCell ref="H7:I8"/>
    <mergeCell ref="H9:I9"/>
    <mergeCell ref="J9:K9"/>
    <mergeCell ref="H10:I10"/>
    <mergeCell ref="C25:E25"/>
    <mergeCell ref="B2:C2"/>
    <mergeCell ref="B4:C4"/>
    <mergeCell ref="C10:E10"/>
    <mergeCell ref="C11:E11"/>
    <mergeCell ref="C13:E13"/>
    <mergeCell ref="C12:E12"/>
    <mergeCell ref="D2:G2"/>
    <mergeCell ref="D4:G4"/>
    <mergeCell ref="C9:E9"/>
    <mergeCell ref="F10:G10"/>
    <mergeCell ref="F11:G11"/>
    <mergeCell ref="F12:G12"/>
    <mergeCell ref="B7:B8"/>
    <mergeCell ref="C7:E8"/>
    <mergeCell ref="L7:M7"/>
    <mergeCell ref="Q7:Q8"/>
    <mergeCell ref="N7:O8"/>
    <mergeCell ref="G41:U41"/>
    <mergeCell ref="G26:U26"/>
    <mergeCell ref="J15:K15"/>
    <mergeCell ref="J7:K8"/>
    <mergeCell ref="J13:K13"/>
    <mergeCell ref="J14:K14"/>
    <mergeCell ref="H13:I13"/>
    <mergeCell ref="H14:I14"/>
    <mergeCell ref="H11:I11"/>
    <mergeCell ref="H12:I12"/>
    <mergeCell ref="P7:P8"/>
    <mergeCell ref="F13:G13"/>
    <mergeCell ref="F14:G14"/>
  </mergeCells>
  <phoneticPr fontId="9"/>
  <dataValidations count="5">
    <dataValidation type="list" allowBlank="1" showInputMessage="1" showErrorMessage="1" sqref="F20:F25" xr:uid="{00000000-0002-0000-0100-000000000000}">
      <formula1>"月賦,月賦半年賦併用,半年賦,年賦,その他"</formula1>
    </dataValidation>
    <dataValidation type="list" allowBlank="1" showInputMessage="1" showErrorMessage="1" sqref="F35:F40" xr:uid="{00000000-0002-0000-0100-000001000000}">
      <formula1>"手当,一時金,基本給,その他"</formula1>
    </dataValidation>
    <dataValidation imeMode="hiragana" allowBlank="1" showInputMessage="1" showErrorMessage="1" sqref="F12:I14 L9:L14 N9:P14" xr:uid="{00000000-0002-0000-0100-000002000000}"/>
    <dataValidation imeMode="off" allowBlank="1" showInputMessage="1" showErrorMessage="1" sqref="F9:I11 T20:U25 G35:R40 U35:U40 G20:R25 J9:K14" xr:uid="{00000000-0002-0000-0100-000003000000}"/>
    <dataValidation imeMode="disabled" allowBlank="1" showInputMessage="1" showErrorMessage="1" sqref="M9:M14" xr:uid="{3506224D-E969-4145-8ACA-9E1D3B0F2968}"/>
  </dataValidations>
  <pageMargins left="0.70866141732283472" right="0.70866141732283472" top="0.74803149606299213" bottom="0.15748031496062992" header="0.31496062992125984" footer="0.31496062992125984"/>
  <pageSetup paperSize="9" scale="56"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F20"/>
  <sheetViews>
    <sheetView showGridLines="0" view="pageBreakPreview" topLeftCell="B1" zoomScale="80" zoomScaleNormal="100" zoomScaleSheetLayoutView="80" workbookViewId="0">
      <selection activeCell="AH4" sqref="AH4"/>
    </sheetView>
  </sheetViews>
  <sheetFormatPr defaultColWidth="9" defaultRowHeight="11.25"/>
  <cols>
    <col min="1" max="1" width="3" style="46" customWidth="1"/>
    <col min="2" max="2" width="14.125" style="46" customWidth="1"/>
    <col min="3" max="4" width="16.375" style="46" customWidth="1"/>
    <col min="5" max="5" width="6.125" style="46" customWidth="1"/>
    <col min="6" max="6" width="2.625" style="46" customWidth="1"/>
    <col min="7" max="7" width="4.375" style="46" customWidth="1"/>
    <col min="8" max="8" width="3.25" style="46" customWidth="1"/>
    <col min="9" max="9" width="3.375" style="46" bestFit="1" customWidth="1"/>
    <col min="10" max="10" width="6.125" style="46" customWidth="1"/>
    <col min="11" max="11" width="2.875" style="46" customWidth="1"/>
    <col min="12" max="12" width="4.375" style="46" customWidth="1"/>
    <col min="13" max="13" width="3.25" style="46" customWidth="1"/>
    <col min="14" max="14" width="15.125" style="46" customWidth="1"/>
    <col min="15" max="15" width="6.125" style="46" customWidth="1"/>
    <col min="16" max="16" width="3.875" style="46" customWidth="1"/>
    <col min="17" max="17" width="4.375" style="46" customWidth="1"/>
    <col min="18" max="18" width="3" style="46" customWidth="1"/>
    <col min="19" max="19" width="3.25" style="46" customWidth="1"/>
    <col min="20" max="20" width="6.125" style="46" customWidth="1"/>
    <col min="21" max="21" width="2.375" style="46" customWidth="1"/>
    <col min="22" max="22" width="4.375" style="46" customWidth="1"/>
    <col min="23" max="23" width="2.625" style="46" customWidth="1"/>
    <col min="24" max="24" width="15.125" style="46" customWidth="1"/>
    <col min="25" max="25" width="6.125" style="46" customWidth="1"/>
    <col min="26" max="26" width="3.25" style="46" customWidth="1"/>
    <col min="27" max="27" width="4.375" style="46" customWidth="1"/>
    <col min="28" max="28" width="2.875" style="46" customWidth="1"/>
    <col min="29" max="29" width="3.875" style="46" customWidth="1"/>
    <col min="30" max="30" width="6.125" style="46" customWidth="1"/>
    <col min="31" max="31" width="3.125" style="46" customWidth="1"/>
    <col min="32" max="32" width="4.375" style="46" customWidth="1"/>
    <col min="33" max="33" width="3" style="46" customWidth="1"/>
    <col min="34" max="34" width="15.125" style="46" customWidth="1"/>
    <col min="35" max="35" width="6.125" style="46" customWidth="1"/>
    <col min="36" max="36" width="3.5" style="46" customWidth="1"/>
    <col min="37" max="37" width="4.375" style="46" customWidth="1"/>
    <col min="38" max="38" width="2.625" style="46" customWidth="1"/>
    <col min="39" max="39" width="3.75" style="46" customWidth="1"/>
    <col min="40" max="40" width="6.125" style="46" customWidth="1"/>
    <col min="41" max="41" width="4.5" style="46" customWidth="1"/>
    <col min="42" max="42" width="4.375" style="46" customWidth="1"/>
    <col min="43" max="43" width="3.375" style="46" customWidth="1"/>
    <col min="44" max="44" width="15.125" style="46" customWidth="1"/>
    <col min="45" max="45" width="6.125" style="46" customWidth="1"/>
    <col min="46" max="46" width="2.625" style="46" customWidth="1"/>
    <col min="47" max="47" width="4.375" style="46" customWidth="1"/>
    <col min="48" max="48" width="2.875" style="46" customWidth="1"/>
    <col min="49" max="49" width="3.875" style="46" customWidth="1"/>
    <col min="50" max="50" width="6.125" style="46" customWidth="1"/>
    <col min="51" max="51" width="2.375" style="46" customWidth="1"/>
    <col min="52" max="52" width="4.375" style="46" customWidth="1"/>
    <col min="53" max="53" width="2.75" style="46" customWidth="1"/>
    <col min="54" max="54" width="15.125" style="46" customWidth="1"/>
    <col min="55" max="16384" width="9" style="46"/>
  </cols>
  <sheetData>
    <row r="1" spans="1:58" ht="14.25">
      <c r="B1" s="47"/>
      <c r="C1" s="47"/>
      <c r="D1" s="47"/>
      <c r="M1" s="48"/>
      <c r="O1" s="48"/>
      <c r="Q1" s="48"/>
      <c r="S1" s="48"/>
      <c r="AF1" s="48"/>
      <c r="BB1" s="18" t="s">
        <v>51</v>
      </c>
    </row>
    <row r="2" spans="1:58" s="51" customFormat="1" ht="21.75" customHeight="1">
      <c r="A2" s="173" t="s">
        <v>23</v>
      </c>
      <c r="B2" s="173"/>
      <c r="C2" s="176">
        <f>①補助所要額②内訳!D4</f>
        <v>0</v>
      </c>
      <c r="D2" s="176"/>
      <c r="E2" s="176"/>
      <c r="F2" s="176"/>
      <c r="G2" s="176"/>
      <c r="H2" s="176"/>
      <c r="I2" s="176"/>
      <c r="J2" s="49"/>
      <c r="K2" s="49"/>
      <c r="L2" s="49"/>
      <c r="M2" s="50"/>
      <c r="O2" s="52"/>
      <c r="Q2" s="52"/>
      <c r="S2" s="52"/>
      <c r="AF2" s="52"/>
    </row>
    <row r="3" spans="1:58" s="51" customFormat="1" ht="13.5">
      <c r="C3" s="53"/>
      <c r="D3" s="53"/>
      <c r="E3" s="53"/>
      <c r="F3" s="53"/>
      <c r="G3" s="53"/>
      <c r="H3" s="53"/>
      <c r="I3" s="53"/>
      <c r="J3" s="50"/>
      <c r="K3" s="50"/>
      <c r="L3" s="50"/>
      <c r="M3" s="50"/>
    </row>
    <row r="4" spans="1:58" s="51" customFormat="1" ht="21" customHeight="1">
      <c r="A4" s="173" t="s">
        <v>43</v>
      </c>
      <c r="B4" s="173"/>
      <c r="C4" s="176">
        <f>①補助所要額②内訳!D3</f>
        <v>0</v>
      </c>
      <c r="D4" s="176"/>
      <c r="E4" s="176"/>
      <c r="F4" s="176"/>
      <c r="G4" s="176"/>
      <c r="H4" s="176"/>
      <c r="I4" s="176"/>
      <c r="J4" s="49"/>
      <c r="K4" s="49"/>
      <c r="L4" s="49"/>
      <c r="M4" s="50"/>
    </row>
    <row r="6" spans="1:58">
      <c r="M6" s="48"/>
      <c r="O6" s="48"/>
      <c r="Q6" s="48"/>
      <c r="S6" s="48"/>
      <c r="AF6" s="48"/>
    </row>
    <row r="7" spans="1:58" s="54" customFormat="1" ht="24.75" customHeight="1">
      <c r="B7" s="55" t="s">
        <v>87</v>
      </c>
      <c r="C7" s="55"/>
      <c r="D7" s="55"/>
    </row>
    <row r="8" spans="1:58" s="51" customFormat="1" ht="24" customHeight="1">
      <c r="A8" s="171" t="s">
        <v>49</v>
      </c>
      <c r="B8" s="171" t="s">
        <v>28</v>
      </c>
      <c r="C8" s="174" t="s">
        <v>50</v>
      </c>
      <c r="D8" s="177" t="s">
        <v>71</v>
      </c>
      <c r="E8" s="169" t="s">
        <v>121</v>
      </c>
      <c r="F8" s="170"/>
      <c r="G8" s="170"/>
      <c r="H8" s="170"/>
      <c r="I8" s="170"/>
      <c r="J8" s="170"/>
      <c r="K8" s="170"/>
      <c r="L8" s="170"/>
      <c r="M8" s="170"/>
      <c r="N8" s="170"/>
      <c r="O8" s="165" t="s">
        <v>36</v>
      </c>
      <c r="P8" s="166"/>
      <c r="Q8" s="166"/>
      <c r="R8" s="166"/>
      <c r="S8" s="166"/>
      <c r="T8" s="166"/>
      <c r="U8" s="166"/>
      <c r="V8" s="166"/>
      <c r="W8" s="166"/>
      <c r="X8" s="166"/>
      <c r="Y8" s="165" t="s">
        <v>37</v>
      </c>
      <c r="Z8" s="166"/>
      <c r="AA8" s="166"/>
      <c r="AB8" s="166"/>
      <c r="AC8" s="166"/>
      <c r="AD8" s="166"/>
      <c r="AE8" s="166"/>
      <c r="AF8" s="166"/>
      <c r="AG8" s="166"/>
      <c r="AH8" s="166"/>
      <c r="AI8" s="165" t="s">
        <v>38</v>
      </c>
      <c r="AJ8" s="166"/>
      <c r="AK8" s="166"/>
      <c r="AL8" s="166"/>
      <c r="AM8" s="166"/>
      <c r="AN8" s="166"/>
      <c r="AO8" s="166"/>
      <c r="AP8" s="166"/>
      <c r="AQ8" s="166"/>
      <c r="AR8" s="166"/>
      <c r="AS8" s="165" t="s">
        <v>39</v>
      </c>
      <c r="AT8" s="166"/>
      <c r="AU8" s="166"/>
      <c r="AV8" s="166"/>
      <c r="AW8" s="166"/>
      <c r="AX8" s="166"/>
      <c r="AY8" s="166"/>
      <c r="AZ8" s="166"/>
      <c r="BA8" s="166"/>
      <c r="BB8" s="167"/>
    </row>
    <row r="9" spans="1:58" s="51" customFormat="1" ht="52.15" customHeight="1">
      <c r="A9" s="172"/>
      <c r="B9" s="172"/>
      <c r="C9" s="175"/>
      <c r="D9" s="178"/>
      <c r="E9" s="168" t="s">
        <v>40</v>
      </c>
      <c r="F9" s="168"/>
      <c r="G9" s="168"/>
      <c r="H9" s="168"/>
      <c r="I9" s="168"/>
      <c r="J9" s="168"/>
      <c r="K9" s="168"/>
      <c r="L9" s="168"/>
      <c r="M9" s="168"/>
      <c r="N9" s="70" t="s">
        <v>70</v>
      </c>
      <c r="O9" s="168" t="s">
        <v>40</v>
      </c>
      <c r="P9" s="168"/>
      <c r="Q9" s="168"/>
      <c r="R9" s="168"/>
      <c r="S9" s="168"/>
      <c r="T9" s="168"/>
      <c r="U9" s="168"/>
      <c r="V9" s="168"/>
      <c r="W9" s="168"/>
      <c r="X9" s="70" t="s">
        <v>70</v>
      </c>
      <c r="Y9" s="168" t="s">
        <v>40</v>
      </c>
      <c r="Z9" s="168"/>
      <c r="AA9" s="168"/>
      <c r="AB9" s="168"/>
      <c r="AC9" s="168"/>
      <c r="AD9" s="168"/>
      <c r="AE9" s="168"/>
      <c r="AF9" s="168"/>
      <c r="AG9" s="168"/>
      <c r="AH9" s="70" t="s">
        <v>70</v>
      </c>
      <c r="AI9" s="168" t="s">
        <v>40</v>
      </c>
      <c r="AJ9" s="168"/>
      <c r="AK9" s="168"/>
      <c r="AL9" s="168"/>
      <c r="AM9" s="168"/>
      <c r="AN9" s="168"/>
      <c r="AO9" s="168"/>
      <c r="AP9" s="168"/>
      <c r="AQ9" s="168"/>
      <c r="AR9" s="70" t="s">
        <v>70</v>
      </c>
      <c r="AS9" s="168" t="s">
        <v>40</v>
      </c>
      <c r="AT9" s="168"/>
      <c r="AU9" s="168"/>
      <c r="AV9" s="168"/>
      <c r="AW9" s="168"/>
      <c r="AX9" s="168"/>
      <c r="AY9" s="168"/>
      <c r="AZ9" s="168"/>
      <c r="BA9" s="168"/>
      <c r="BB9" s="70" t="s">
        <v>70</v>
      </c>
    </row>
    <row r="10" spans="1:58" s="51" customFormat="1" ht="78" customHeight="1">
      <c r="A10" s="56">
        <v>1</v>
      </c>
      <c r="B10" s="57" t="str">
        <f>③基本情報④返済⑤支給!C9</f>
        <v/>
      </c>
      <c r="C10" s="58" t="str">
        <f>IF(③基本情報④返済⑤支給!J9&lt;&gt;"",③基本情報④返済⑤支給!J9,"")</f>
        <v/>
      </c>
      <c r="D10" s="59"/>
      <c r="E10" s="164" t="str">
        <f>IF(C10&lt;&gt;"",C10,"")</f>
        <v/>
      </c>
      <c r="F10" s="162"/>
      <c r="G10" s="162"/>
      <c r="H10" s="162"/>
      <c r="I10" s="29" t="s">
        <v>41</v>
      </c>
      <c r="J10" s="161" t="str">
        <f>IF(C10&lt;&gt;"",EOMONTH(E10,11),"")</f>
        <v/>
      </c>
      <c r="K10" s="162"/>
      <c r="L10" s="162"/>
      <c r="M10" s="163"/>
      <c r="N10" s="60"/>
      <c r="O10" s="164" t="str">
        <f>IF(J10&lt;&gt;"",EOMONTH(J10,1),"")</f>
        <v/>
      </c>
      <c r="P10" s="162"/>
      <c r="Q10" s="162"/>
      <c r="R10" s="162"/>
      <c r="S10" s="29" t="s">
        <v>41</v>
      </c>
      <c r="T10" s="161" t="str">
        <f>IF(O10&lt;&gt;"",EOMONTH(O10,11),"")</f>
        <v/>
      </c>
      <c r="U10" s="162"/>
      <c r="V10" s="162"/>
      <c r="W10" s="163"/>
      <c r="X10" s="61"/>
      <c r="Y10" s="164" t="str">
        <f>IF(T10&lt;&gt;"",EOMONTH(T10,1),"")</f>
        <v/>
      </c>
      <c r="Z10" s="162"/>
      <c r="AA10" s="162"/>
      <c r="AB10" s="162"/>
      <c r="AC10" s="29" t="s">
        <v>41</v>
      </c>
      <c r="AD10" s="161" t="str">
        <f>IF(Y10&lt;&gt;"",EOMONTH(Y10,11),"")</f>
        <v/>
      </c>
      <c r="AE10" s="162"/>
      <c r="AF10" s="162"/>
      <c r="AG10" s="163"/>
      <c r="AH10" s="61"/>
      <c r="AI10" s="164" t="str">
        <f>IF(AD10&lt;&gt;"",EOMONTH(AD10,1),"")</f>
        <v/>
      </c>
      <c r="AJ10" s="162"/>
      <c r="AK10" s="162"/>
      <c r="AL10" s="162"/>
      <c r="AM10" s="29" t="s">
        <v>41</v>
      </c>
      <c r="AN10" s="161" t="str">
        <f>IF(AI10&lt;&gt;"",EOMONTH(AI10,11),"")</f>
        <v/>
      </c>
      <c r="AO10" s="162"/>
      <c r="AP10" s="162"/>
      <c r="AQ10" s="163"/>
      <c r="AR10" s="61"/>
      <c r="AS10" s="164" t="str">
        <f>IF(AN10&lt;&gt;"",EOMONTH(AN10,1),"")</f>
        <v/>
      </c>
      <c r="AT10" s="162"/>
      <c r="AU10" s="162"/>
      <c r="AV10" s="162"/>
      <c r="AW10" s="29" t="s">
        <v>41</v>
      </c>
      <c r="AX10" s="161" t="str">
        <f>IF(AS10&lt;&gt;"",EOMONTH(AS10,11),"")</f>
        <v/>
      </c>
      <c r="AY10" s="162"/>
      <c r="AZ10" s="162"/>
      <c r="BA10" s="163"/>
      <c r="BB10" s="61"/>
    </row>
    <row r="11" spans="1:58" s="51" customFormat="1" ht="78" customHeight="1">
      <c r="A11" s="56">
        <v>2</v>
      </c>
      <c r="B11" s="57" t="str">
        <f>③基本情報④返済⑤支給!C10</f>
        <v/>
      </c>
      <c r="C11" s="58" t="str">
        <f>IF(③基本情報④返済⑤支給!J10&lt;&gt;"",③基本情報④返済⑤支給!J10,"")</f>
        <v/>
      </c>
      <c r="D11" s="59"/>
      <c r="E11" s="164" t="str">
        <f>IF(C11&lt;&gt;"",C11,"")</f>
        <v/>
      </c>
      <c r="F11" s="162"/>
      <c r="G11" s="162"/>
      <c r="H11" s="162"/>
      <c r="I11" s="29" t="s">
        <v>41</v>
      </c>
      <c r="J11" s="161" t="str">
        <f t="shared" ref="J11:J15" si="0">IF(C11&lt;&gt;"",EOMONTH(E11,11),"")</f>
        <v/>
      </c>
      <c r="K11" s="162"/>
      <c r="L11" s="162"/>
      <c r="M11" s="163"/>
      <c r="N11" s="60"/>
      <c r="O11" s="164" t="str">
        <f t="shared" ref="O11:O15" si="1">IF(J11&lt;&gt;"",EOMONTH(J11,1),"")</f>
        <v/>
      </c>
      <c r="P11" s="162"/>
      <c r="Q11" s="162"/>
      <c r="R11" s="162"/>
      <c r="S11" s="29" t="s">
        <v>41</v>
      </c>
      <c r="T11" s="161" t="str">
        <f t="shared" ref="T11:T15" si="2">IF(O11&lt;&gt;"",EOMONTH(O11,11),"")</f>
        <v/>
      </c>
      <c r="U11" s="162"/>
      <c r="V11" s="162"/>
      <c r="W11" s="163"/>
      <c r="X11" s="61"/>
      <c r="Y11" s="164" t="str">
        <f t="shared" ref="Y11:Y15" si="3">IF(T11&lt;&gt;"",EOMONTH(T11,1),"")</f>
        <v/>
      </c>
      <c r="Z11" s="162"/>
      <c r="AA11" s="162"/>
      <c r="AB11" s="162"/>
      <c r="AC11" s="29" t="s">
        <v>41</v>
      </c>
      <c r="AD11" s="161" t="str">
        <f t="shared" ref="AD11:AD15" si="4">IF(Y11&lt;&gt;"",EOMONTH(Y11,11),"")</f>
        <v/>
      </c>
      <c r="AE11" s="162"/>
      <c r="AF11" s="162"/>
      <c r="AG11" s="163"/>
      <c r="AH11" s="61"/>
      <c r="AI11" s="164" t="str">
        <f t="shared" ref="AI11:AI15" si="5">IF(AD11&lt;&gt;"",EOMONTH(AD11,1),"")</f>
        <v/>
      </c>
      <c r="AJ11" s="162"/>
      <c r="AK11" s="162"/>
      <c r="AL11" s="162"/>
      <c r="AM11" s="29" t="s">
        <v>41</v>
      </c>
      <c r="AN11" s="161" t="str">
        <f t="shared" ref="AN11:AN15" si="6">IF(AI11&lt;&gt;"",EOMONTH(AI11,11),"")</f>
        <v/>
      </c>
      <c r="AO11" s="162"/>
      <c r="AP11" s="162"/>
      <c r="AQ11" s="163"/>
      <c r="AR11" s="61"/>
      <c r="AS11" s="164" t="str">
        <f t="shared" ref="AS11:AS15" si="7">IF(AN11&lt;&gt;"",EOMONTH(AN11,1),"")</f>
        <v/>
      </c>
      <c r="AT11" s="162"/>
      <c r="AU11" s="162"/>
      <c r="AV11" s="162"/>
      <c r="AW11" s="29" t="s">
        <v>41</v>
      </c>
      <c r="AX11" s="161" t="str">
        <f t="shared" ref="AX11:AX15" si="8">IF(AS11&lt;&gt;"",EOMONTH(AS11,11),"")</f>
        <v/>
      </c>
      <c r="AY11" s="162"/>
      <c r="AZ11" s="162"/>
      <c r="BA11" s="163"/>
      <c r="BB11" s="61"/>
    </row>
    <row r="12" spans="1:58" s="51" customFormat="1" ht="78" customHeight="1">
      <c r="A12" s="56">
        <v>3</v>
      </c>
      <c r="B12" s="57" t="str">
        <f>③基本情報④返済⑤支給!C11</f>
        <v/>
      </c>
      <c r="C12" s="58" t="str">
        <f>IF(③基本情報④返済⑤支給!J11&lt;&gt;"",③基本情報④返済⑤支給!J11,"")</f>
        <v/>
      </c>
      <c r="D12" s="59"/>
      <c r="E12" s="164" t="str">
        <f>IF(C12&lt;&gt;"",C12,"")</f>
        <v/>
      </c>
      <c r="F12" s="162"/>
      <c r="G12" s="162"/>
      <c r="H12" s="162"/>
      <c r="I12" s="29" t="s">
        <v>41</v>
      </c>
      <c r="J12" s="161" t="str">
        <f t="shared" si="0"/>
        <v/>
      </c>
      <c r="K12" s="162"/>
      <c r="L12" s="162"/>
      <c r="M12" s="163"/>
      <c r="N12" s="60"/>
      <c r="O12" s="164" t="str">
        <f t="shared" si="1"/>
        <v/>
      </c>
      <c r="P12" s="162"/>
      <c r="Q12" s="162"/>
      <c r="R12" s="162"/>
      <c r="S12" s="29" t="s">
        <v>41</v>
      </c>
      <c r="T12" s="161" t="str">
        <f t="shared" si="2"/>
        <v/>
      </c>
      <c r="U12" s="162"/>
      <c r="V12" s="162"/>
      <c r="W12" s="163"/>
      <c r="X12" s="61"/>
      <c r="Y12" s="164" t="str">
        <f t="shared" si="3"/>
        <v/>
      </c>
      <c r="Z12" s="162"/>
      <c r="AA12" s="162"/>
      <c r="AB12" s="162"/>
      <c r="AC12" s="29" t="s">
        <v>41</v>
      </c>
      <c r="AD12" s="161" t="str">
        <f t="shared" si="4"/>
        <v/>
      </c>
      <c r="AE12" s="162"/>
      <c r="AF12" s="162"/>
      <c r="AG12" s="163"/>
      <c r="AH12" s="61"/>
      <c r="AI12" s="164" t="str">
        <f t="shared" si="5"/>
        <v/>
      </c>
      <c r="AJ12" s="162"/>
      <c r="AK12" s="162"/>
      <c r="AL12" s="162"/>
      <c r="AM12" s="29" t="s">
        <v>41</v>
      </c>
      <c r="AN12" s="161" t="str">
        <f t="shared" si="6"/>
        <v/>
      </c>
      <c r="AO12" s="162"/>
      <c r="AP12" s="162"/>
      <c r="AQ12" s="163"/>
      <c r="AR12" s="61"/>
      <c r="AS12" s="164" t="str">
        <f t="shared" si="7"/>
        <v/>
      </c>
      <c r="AT12" s="162"/>
      <c r="AU12" s="162"/>
      <c r="AV12" s="162"/>
      <c r="AW12" s="29" t="s">
        <v>41</v>
      </c>
      <c r="AX12" s="161" t="str">
        <f t="shared" si="8"/>
        <v/>
      </c>
      <c r="AY12" s="162"/>
      <c r="AZ12" s="162"/>
      <c r="BA12" s="163"/>
      <c r="BB12" s="61"/>
    </row>
    <row r="13" spans="1:58" s="51" customFormat="1" ht="78" customHeight="1">
      <c r="A13" s="56">
        <v>4</v>
      </c>
      <c r="B13" s="57" t="str">
        <f>③基本情報④返済⑤支給!C12</f>
        <v/>
      </c>
      <c r="C13" s="58" t="str">
        <f>IF(③基本情報④返済⑤支給!J12&lt;&gt;"",③基本情報④返済⑤支給!J12,"")</f>
        <v/>
      </c>
      <c r="D13" s="59"/>
      <c r="E13" s="164" t="str">
        <f t="shared" ref="E13:E15" si="9">IF(C13&lt;&gt;"",C13,"")</f>
        <v/>
      </c>
      <c r="F13" s="162"/>
      <c r="G13" s="162"/>
      <c r="H13" s="162"/>
      <c r="I13" s="29" t="s">
        <v>41</v>
      </c>
      <c r="J13" s="161" t="str">
        <f t="shared" si="0"/>
        <v/>
      </c>
      <c r="K13" s="162"/>
      <c r="L13" s="162"/>
      <c r="M13" s="163"/>
      <c r="N13" s="60"/>
      <c r="O13" s="164" t="str">
        <f t="shared" si="1"/>
        <v/>
      </c>
      <c r="P13" s="162"/>
      <c r="Q13" s="162"/>
      <c r="R13" s="162"/>
      <c r="S13" s="29" t="s">
        <v>41</v>
      </c>
      <c r="T13" s="161" t="str">
        <f t="shared" si="2"/>
        <v/>
      </c>
      <c r="U13" s="162"/>
      <c r="V13" s="162"/>
      <c r="W13" s="163"/>
      <c r="X13" s="61"/>
      <c r="Y13" s="164" t="str">
        <f t="shared" si="3"/>
        <v/>
      </c>
      <c r="Z13" s="162"/>
      <c r="AA13" s="162"/>
      <c r="AB13" s="162"/>
      <c r="AC13" s="29" t="s">
        <v>41</v>
      </c>
      <c r="AD13" s="161" t="str">
        <f t="shared" si="4"/>
        <v/>
      </c>
      <c r="AE13" s="162"/>
      <c r="AF13" s="162"/>
      <c r="AG13" s="163"/>
      <c r="AH13" s="61"/>
      <c r="AI13" s="164" t="str">
        <f t="shared" si="5"/>
        <v/>
      </c>
      <c r="AJ13" s="162"/>
      <c r="AK13" s="162"/>
      <c r="AL13" s="162"/>
      <c r="AM13" s="29" t="s">
        <v>41</v>
      </c>
      <c r="AN13" s="161" t="str">
        <f t="shared" si="6"/>
        <v/>
      </c>
      <c r="AO13" s="162"/>
      <c r="AP13" s="162"/>
      <c r="AQ13" s="163"/>
      <c r="AR13" s="61"/>
      <c r="AS13" s="164" t="str">
        <f t="shared" si="7"/>
        <v/>
      </c>
      <c r="AT13" s="162"/>
      <c r="AU13" s="162"/>
      <c r="AV13" s="162"/>
      <c r="AW13" s="29" t="s">
        <v>41</v>
      </c>
      <c r="AX13" s="161" t="str">
        <f t="shared" si="8"/>
        <v/>
      </c>
      <c r="AY13" s="162"/>
      <c r="AZ13" s="162"/>
      <c r="BA13" s="163"/>
      <c r="BB13" s="61"/>
    </row>
    <row r="14" spans="1:58" s="51" customFormat="1" ht="78" customHeight="1">
      <c r="A14" s="56">
        <v>5</v>
      </c>
      <c r="B14" s="57" t="str">
        <f>③基本情報④返済⑤支給!C13</f>
        <v/>
      </c>
      <c r="C14" s="58" t="str">
        <f>IF(③基本情報④返済⑤支給!J13&lt;&gt;"",③基本情報④返済⑤支給!J13,"")</f>
        <v/>
      </c>
      <c r="D14" s="59"/>
      <c r="E14" s="164" t="str">
        <f t="shared" si="9"/>
        <v/>
      </c>
      <c r="F14" s="162"/>
      <c r="G14" s="162"/>
      <c r="H14" s="162"/>
      <c r="I14" s="29" t="s">
        <v>41</v>
      </c>
      <c r="J14" s="161" t="str">
        <f t="shared" si="0"/>
        <v/>
      </c>
      <c r="K14" s="162"/>
      <c r="L14" s="162"/>
      <c r="M14" s="163"/>
      <c r="N14" s="60"/>
      <c r="O14" s="164" t="str">
        <f t="shared" si="1"/>
        <v/>
      </c>
      <c r="P14" s="162"/>
      <c r="Q14" s="162"/>
      <c r="R14" s="162"/>
      <c r="S14" s="29" t="s">
        <v>41</v>
      </c>
      <c r="T14" s="161" t="str">
        <f t="shared" si="2"/>
        <v/>
      </c>
      <c r="U14" s="162"/>
      <c r="V14" s="162"/>
      <c r="W14" s="163"/>
      <c r="X14" s="61"/>
      <c r="Y14" s="164" t="str">
        <f t="shared" si="3"/>
        <v/>
      </c>
      <c r="Z14" s="162"/>
      <c r="AA14" s="162"/>
      <c r="AB14" s="162"/>
      <c r="AC14" s="62" t="s">
        <v>41</v>
      </c>
      <c r="AD14" s="161" t="str">
        <f t="shared" si="4"/>
        <v/>
      </c>
      <c r="AE14" s="162"/>
      <c r="AF14" s="162"/>
      <c r="AG14" s="163"/>
      <c r="AH14" s="61"/>
      <c r="AI14" s="164" t="str">
        <f t="shared" si="5"/>
        <v/>
      </c>
      <c r="AJ14" s="162"/>
      <c r="AK14" s="162"/>
      <c r="AL14" s="162"/>
      <c r="AM14" s="62" t="s">
        <v>41</v>
      </c>
      <c r="AN14" s="161" t="str">
        <f t="shared" si="6"/>
        <v/>
      </c>
      <c r="AO14" s="162"/>
      <c r="AP14" s="162"/>
      <c r="AQ14" s="163"/>
      <c r="AR14" s="61"/>
      <c r="AS14" s="164" t="str">
        <f t="shared" si="7"/>
        <v/>
      </c>
      <c r="AT14" s="162"/>
      <c r="AU14" s="162"/>
      <c r="AV14" s="162"/>
      <c r="AW14" s="29" t="s">
        <v>41</v>
      </c>
      <c r="AX14" s="161" t="str">
        <f t="shared" si="8"/>
        <v/>
      </c>
      <c r="AY14" s="162"/>
      <c r="AZ14" s="162"/>
      <c r="BA14" s="163"/>
      <c r="BB14" s="61"/>
    </row>
    <row r="15" spans="1:58" s="51" customFormat="1" ht="78" customHeight="1">
      <c r="A15" s="56">
        <v>6</v>
      </c>
      <c r="B15" s="57" t="str">
        <f>③基本情報④返済⑤支給!C14</f>
        <v/>
      </c>
      <c r="C15" s="58" t="str">
        <f>IF(③基本情報④返済⑤支給!J14&lt;&gt;"",③基本情報④返済⑤支給!J14,"")</f>
        <v/>
      </c>
      <c r="D15" s="59"/>
      <c r="E15" s="164" t="str">
        <f t="shared" si="9"/>
        <v/>
      </c>
      <c r="F15" s="162"/>
      <c r="G15" s="162"/>
      <c r="H15" s="162"/>
      <c r="I15" s="29" t="s">
        <v>41</v>
      </c>
      <c r="J15" s="161" t="str">
        <f t="shared" si="0"/>
        <v/>
      </c>
      <c r="K15" s="162"/>
      <c r="L15" s="162"/>
      <c r="M15" s="163"/>
      <c r="N15" s="60"/>
      <c r="O15" s="164" t="str">
        <f t="shared" si="1"/>
        <v/>
      </c>
      <c r="P15" s="162"/>
      <c r="Q15" s="162"/>
      <c r="R15" s="162"/>
      <c r="S15" s="29" t="s">
        <v>41</v>
      </c>
      <c r="T15" s="161" t="str">
        <f t="shared" si="2"/>
        <v/>
      </c>
      <c r="U15" s="162"/>
      <c r="V15" s="162"/>
      <c r="W15" s="163"/>
      <c r="X15" s="61"/>
      <c r="Y15" s="164" t="str">
        <f t="shared" si="3"/>
        <v/>
      </c>
      <c r="Z15" s="162"/>
      <c r="AA15" s="162"/>
      <c r="AB15" s="162"/>
      <c r="AC15" s="29" t="s">
        <v>41</v>
      </c>
      <c r="AD15" s="161" t="str">
        <f t="shared" si="4"/>
        <v/>
      </c>
      <c r="AE15" s="162"/>
      <c r="AF15" s="162"/>
      <c r="AG15" s="163"/>
      <c r="AH15" s="60"/>
      <c r="AI15" s="164" t="str">
        <f t="shared" si="5"/>
        <v/>
      </c>
      <c r="AJ15" s="162"/>
      <c r="AK15" s="162"/>
      <c r="AL15" s="162"/>
      <c r="AM15" s="29" t="s">
        <v>41</v>
      </c>
      <c r="AN15" s="161" t="str">
        <f t="shared" si="6"/>
        <v/>
      </c>
      <c r="AO15" s="162"/>
      <c r="AP15" s="162"/>
      <c r="AQ15" s="163"/>
      <c r="AR15" s="60"/>
      <c r="AS15" s="164" t="str">
        <f t="shared" si="7"/>
        <v/>
      </c>
      <c r="AT15" s="162"/>
      <c r="AU15" s="162"/>
      <c r="AV15" s="162"/>
      <c r="AW15" s="29" t="s">
        <v>41</v>
      </c>
      <c r="AX15" s="161" t="str">
        <f t="shared" si="8"/>
        <v/>
      </c>
      <c r="AY15" s="162"/>
      <c r="AZ15" s="162"/>
      <c r="BA15" s="163"/>
      <c r="BB15" s="61"/>
    </row>
    <row r="16" spans="1:58" ht="11.25" customHeight="1">
      <c r="B16" s="63"/>
      <c r="C16" s="63"/>
      <c r="D16" s="63"/>
      <c r="E16" s="64"/>
      <c r="F16" s="64"/>
      <c r="G16" s="64"/>
      <c r="H16" s="64"/>
      <c r="I16" s="64"/>
      <c r="J16" s="64"/>
      <c r="K16" s="64"/>
      <c r="L16" s="64"/>
      <c r="M16" s="64"/>
      <c r="N16" s="65"/>
      <c r="O16" s="64"/>
      <c r="P16" s="64"/>
      <c r="Q16" s="64"/>
      <c r="R16" s="64"/>
      <c r="S16" s="64"/>
      <c r="T16" s="64"/>
      <c r="U16" s="64"/>
      <c r="V16" s="64"/>
      <c r="W16" s="64"/>
      <c r="X16" s="65"/>
      <c r="Y16" s="64"/>
      <c r="Z16" s="64"/>
      <c r="AA16" s="64"/>
      <c r="AB16" s="64"/>
      <c r="AC16" s="64"/>
      <c r="AD16" s="64"/>
      <c r="AE16" s="64"/>
      <c r="AF16" s="64"/>
      <c r="AG16" s="64"/>
      <c r="AH16" s="65"/>
      <c r="AI16" s="64"/>
      <c r="AJ16" s="64"/>
      <c r="AK16" s="64"/>
      <c r="AL16" s="64"/>
      <c r="AM16" s="64"/>
      <c r="AN16" s="64"/>
      <c r="AO16" s="64"/>
      <c r="AP16" s="64"/>
      <c r="AQ16" s="64"/>
      <c r="AR16" s="65"/>
      <c r="AS16" s="64"/>
      <c r="AT16" s="64"/>
      <c r="AU16" s="64"/>
      <c r="AV16" s="64"/>
      <c r="AW16" s="64"/>
      <c r="AX16" s="64"/>
      <c r="AY16" s="64"/>
      <c r="AZ16" s="64"/>
      <c r="BA16" s="64"/>
      <c r="BB16" s="66"/>
      <c r="BD16" s="67"/>
      <c r="BE16" s="67"/>
      <c r="BF16" s="67"/>
    </row>
    <row r="17" spans="2:58" s="54" customFormat="1" ht="23.25" customHeight="1">
      <c r="B17" s="71" t="s">
        <v>88</v>
      </c>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BD17" s="69"/>
      <c r="BE17" s="69"/>
      <c r="BF17" s="69"/>
    </row>
    <row r="18" spans="2:58" s="54" customFormat="1" ht="23.25" customHeight="1">
      <c r="B18" s="71" t="s">
        <v>122</v>
      </c>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BD18" s="69"/>
      <c r="BE18" s="69"/>
      <c r="BF18" s="69"/>
    </row>
    <row r="19" spans="2:58" s="54" customFormat="1" ht="23.25" customHeight="1">
      <c r="B19" s="71" t="s">
        <v>90</v>
      </c>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BD19" s="69"/>
      <c r="BE19" s="69"/>
      <c r="BF19" s="69"/>
    </row>
    <row r="20" spans="2:58">
      <c r="B20" s="46" t="s">
        <v>42</v>
      </c>
    </row>
  </sheetData>
  <mergeCells count="78">
    <mergeCell ref="A8:A9"/>
    <mergeCell ref="A2:B2"/>
    <mergeCell ref="A4:B4"/>
    <mergeCell ref="C8:C9"/>
    <mergeCell ref="C2:I2"/>
    <mergeCell ref="B8:B9"/>
    <mergeCell ref="C4:I4"/>
    <mergeCell ref="D8:D9"/>
    <mergeCell ref="AI8:AR8"/>
    <mergeCell ref="AS8:BB8"/>
    <mergeCell ref="E9:M9"/>
    <mergeCell ref="O9:W9"/>
    <mergeCell ref="Y9:AG9"/>
    <mergeCell ref="AI9:AQ9"/>
    <mergeCell ref="AS9:BA9"/>
    <mergeCell ref="E8:N8"/>
    <mergeCell ref="O8:X8"/>
    <mergeCell ref="Y8:AH8"/>
    <mergeCell ref="E10:H10"/>
    <mergeCell ref="J10:M10"/>
    <mergeCell ref="O10:R10"/>
    <mergeCell ref="T10:W10"/>
    <mergeCell ref="Y10:AB10"/>
    <mergeCell ref="AD10:AG10"/>
    <mergeCell ref="AI10:AL10"/>
    <mergeCell ref="AN10:AQ10"/>
    <mergeCell ref="AS10:AV10"/>
    <mergeCell ref="AX10:BA10"/>
    <mergeCell ref="E11:H11"/>
    <mergeCell ref="J11:M11"/>
    <mergeCell ref="O11:R11"/>
    <mergeCell ref="T11:W11"/>
    <mergeCell ref="Y11:AB11"/>
    <mergeCell ref="AD11:AG11"/>
    <mergeCell ref="AI11:AL11"/>
    <mergeCell ref="AN11:AQ11"/>
    <mergeCell ref="AS11:AV11"/>
    <mergeCell ref="AX11:BA11"/>
    <mergeCell ref="E12:H12"/>
    <mergeCell ref="J12:M12"/>
    <mergeCell ref="O12:R12"/>
    <mergeCell ref="T12:W12"/>
    <mergeCell ref="Y12:AB12"/>
    <mergeCell ref="AD12:AG12"/>
    <mergeCell ref="AI12:AL12"/>
    <mergeCell ref="AN12:AQ12"/>
    <mergeCell ref="AS12:AV12"/>
    <mergeCell ref="AX12:BA12"/>
    <mergeCell ref="E13:H13"/>
    <mergeCell ref="J13:M13"/>
    <mergeCell ref="O13:R13"/>
    <mergeCell ref="T13:W13"/>
    <mergeCell ref="Y13:AB13"/>
    <mergeCell ref="AD13:AG13"/>
    <mergeCell ref="AI13:AL13"/>
    <mergeCell ref="AN13:AQ13"/>
    <mergeCell ref="AS13:AV13"/>
    <mergeCell ref="AX13:BA13"/>
    <mergeCell ref="E14:H14"/>
    <mergeCell ref="J14:M14"/>
    <mergeCell ref="O14:R14"/>
    <mergeCell ref="T14:W14"/>
    <mergeCell ref="Y14:AB14"/>
    <mergeCell ref="AD14:AG14"/>
    <mergeCell ref="AI14:AL14"/>
    <mergeCell ref="AN14:AQ14"/>
    <mergeCell ref="AS14:AV14"/>
    <mergeCell ref="AX14:BA14"/>
    <mergeCell ref="E15:H15"/>
    <mergeCell ref="J15:M15"/>
    <mergeCell ref="O15:R15"/>
    <mergeCell ref="T15:W15"/>
    <mergeCell ref="Y15:AB15"/>
    <mergeCell ref="AD15:AG15"/>
    <mergeCell ref="AI15:AL15"/>
    <mergeCell ref="AN15:AQ15"/>
    <mergeCell ref="AS15:AV15"/>
    <mergeCell ref="AX15:BA15"/>
  </mergeCells>
  <phoneticPr fontId="9"/>
  <dataValidations count="5">
    <dataValidation type="list" allowBlank="1" showInputMessage="1" showErrorMessage="1" sqref="AH16 X16 N16 AR16 BB16" xr:uid="{00000000-0002-0000-0200-000000000000}">
      <formula1>"初任者,実務者,介護福祉士"</formula1>
    </dataValidation>
    <dataValidation type="list" allowBlank="1" showInputMessage="1" showErrorMessage="1" sqref="D10:D15" xr:uid="{00000000-0002-0000-0200-000001000000}">
      <formula1>"なし,初任者,実務者,介護福祉士"</formula1>
    </dataValidation>
    <dataValidation type="list" allowBlank="1" showInputMessage="1" showErrorMessage="1" sqref="N10:N15 X10:X15" xr:uid="{00000000-0002-0000-0200-000002000000}">
      <formula1>"初任者,初任者+実務者,実務者,介護福祉士,実務者+介護福祉士"</formula1>
    </dataValidation>
    <dataValidation type="list" allowBlank="1" showInputMessage="1" showErrorMessage="1" sqref="AH10:AH15 AR10:AR15" xr:uid="{00000000-0002-0000-0200-000003000000}">
      <formula1>"実務者,介護福祉士,実務者+介護福祉士"</formula1>
    </dataValidation>
    <dataValidation type="list" allowBlank="1" showInputMessage="1" showErrorMessage="1" sqref="BB10:BB15" xr:uid="{00000000-0002-0000-0200-000004000000}">
      <formula1>"介護福祉士"</formula1>
    </dataValidation>
  </dataValidations>
  <pageMargins left="0.23622047244094491" right="0.23622047244094491" top="0.74803149606299213" bottom="0.74803149606299213" header="0.31496062992125984" footer="0.31496062992125984"/>
  <pageSetup paperSize="9" scale="47"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B1:T30"/>
  <sheetViews>
    <sheetView showGridLines="0" tabSelected="1" view="pageBreakPreview" zoomScale="70" zoomScaleNormal="100" zoomScaleSheetLayoutView="70" workbookViewId="0">
      <selection activeCell="K28" sqref="K28"/>
    </sheetView>
  </sheetViews>
  <sheetFormatPr defaultColWidth="9" defaultRowHeight="13.5"/>
  <cols>
    <col min="1" max="1" width="2" style="39" customWidth="1"/>
    <col min="2" max="2" width="3.625" style="39" bestFit="1" customWidth="1"/>
    <col min="3" max="4" width="12.25" style="39" customWidth="1"/>
    <col min="5" max="20" width="11" style="39" customWidth="1"/>
    <col min="21" max="21" width="3" style="39" customWidth="1"/>
    <col min="22" max="24" width="13.75" style="39" customWidth="1"/>
    <col min="25" max="25" width="15.75" style="39" customWidth="1"/>
    <col min="26" max="26" width="8.875" style="39" customWidth="1"/>
    <col min="27" max="27" width="21.125" style="39" customWidth="1"/>
    <col min="28" max="16384" width="9" style="39"/>
  </cols>
  <sheetData>
    <row r="1" spans="2:20" ht="8.25" customHeight="1"/>
    <row r="2" spans="2:20" ht="14.25">
      <c r="T2" s="40" t="s">
        <v>51</v>
      </c>
    </row>
    <row r="3" spans="2:20" ht="29.25" customHeight="1">
      <c r="B3" s="111" t="s">
        <v>22</v>
      </c>
      <c r="C3" s="111"/>
      <c r="D3" s="179" t="s">
        <v>91</v>
      </c>
      <c r="E3" s="179"/>
      <c r="F3" s="179"/>
      <c r="G3" s="179"/>
    </row>
    <row r="4" spans="2:20" ht="33" customHeight="1">
      <c r="B4" s="113" t="s">
        <v>23</v>
      </c>
      <c r="C4" s="113"/>
      <c r="D4" s="180">
        <v>1234567890</v>
      </c>
      <c r="E4" s="180"/>
      <c r="F4" s="180"/>
      <c r="G4" s="180"/>
    </row>
    <row r="5" spans="2:20" ht="30.75" customHeight="1">
      <c r="B5" s="113" t="s">
        <v>24</v>
      </c>
      <c r="C5" s="113"/>
      <c r="D5" s="180" t="s">
        <v>92</v>
      </c>
      <c r="E5" s="180"/>
      <c r="F5" s="180"/>
      <c r="G5" s="180"/>
    </row>
    <row r="6" spans="2:20" ht="19.5" customHeight="1"/>
    <row r="7" spans="2:20" ht="19.5" customHeight="1">
      <c r="H7" s="41" t="s">
        <v>72</v>
      </c>
    </row>
    <row r="8" spans="2:20" ht="12" customHeight="1"/>
    <row r="9" spans="2:20" ht="12" customHeight="1"/>
    <row r="10" spans="2:20" ht="24.75" customHeight="1">
      <c r="B10" s="17" t="s">
        <v>52</v>
      </c>
      <c r="H10" s="42" t="s">
        <v>25</v>
      </c>
      <c r="I10" s="115">
        <f>S23</f>
        <v>789000</v>
      </c>
      <c r="J10" s="115"/>
      <c r="K10" s="115"/>
      <c r="L10" s="115"/>
      <c r="M10" s="42" t="s">
        <v>26</v>
      </c>
    </row>
    <row r="11" spans="2:20" ht="19.5" customHeight="1"/>
    <row r="12" spans="2:20" ht="19.5" customHeight="1"/>
    <row r="14" spans="2:20" ht="14.25">
      <c r="B14" s="17" t="s">
        <v>53</v>
      </c>
    </row>
    <row r="15" spans="2:20" ht="10.5" customHeight="1"/>
    <row r="16" spans="2:20" ht="49.5" customHeight="1">
      <c r="B16" s="43" t="s">
        <v>27</v>
      </c>
      <c r="C16" s="116" t="s">
        <v>28</v>
      </c>
      <c r="D16" s="110"/>
      <c r="E16" s="109" t="s">
        <v>29</v>
      </c>
      <c r="F16" s="117"/>
      <c r="G16" s="109" t="s">
        <v>30</v>
      </c>
      <c r="H16" s="117"/>
      <c r="I16" s="109" t="s">
        <v>31</v>
      </c>
      <c r="J16" s="117"/>
      <c r="K16" s="107" t="s">
        <v>47</v>
      </c>
      <c r="L16" s="107"/>
      <c r="M16" s="107" t="s">
        <v>48</v>
      </c>
      <c r="N16" s="108"/>
      <c r="O16" s="109" t="s">
        <v>54</v>
      </c>
      <c r="P16" s="110"/>
      <c r="Q16" s="107" t="s">
        <v>55</v>
      </c>
      <c r="R16" s="108"/>
      <c r="S16" s="107" t="s">
        <v>60</v>
      </c>
      <c r="T16" s="108"/>
    </row>
    <row r="17" spans="2:20" ht="39" customHeight="1">
      <c r="B17" s="44">
        <v>1</v>
      </c>
      <c r="C17" s="181" t="s">
        <v>93</v>
      </c>
      <c r="D17" s="182"/>
      <c r="E17" s="97">
        <f>'③基本情報④返済⑤支給 (記入例)'!S35</f>
        <v>85800</v>
      </c>
      <c r="F17" s="98"/>
      <c r="G17" s="105"/>
      <c r="H17" s="106"/>
      <c r="I17" s="97">
        <f>E17-G17</f>
        <v>85800</v>
      </c>
      <c r="J17" s="98"/>
      <c r="K17" s="101">
        <f>MIN('③基本情報④返済⑤支給 (記入例)'!T20*'③基本情報④返済⑤支給 (記入例)'!U20,'③基本情報④返済⑤支給 (記入例)'!S20)</f>
        <v>85998</v>
      </c>
      <c r="L17" s="101"/>
      <c r="M17" s="102">
        <f>MIN('③基本情報④返済⑤支給 (記入例)'!U20,'③基本情報④返済⑤支給 (記入例)'!U35)*50000</f>
        <v>300000</v>
      </c>
      <c r="N17" s="102"/>
      <c r="O17" s="183">
        <v>85000</v>
      </c>
      <c r="P17" s="184"/>
      <c r="Q17" s="94">
        <f>IF(C17&lt;&gt;"",IF('③基本情報④返済⑤支給 (記入例)'!U20&gt;='③基本情報④返済⑤支給 (記入例)'!U35,IF('③基本情報④返済⑤支給 (記入例)'!T20&gt;='③基本情報④返済⑤支給 (記入例)'!T35,IF(AND(O17&lt;&gt;"",O17&lt;&gt;0),MIN(I17,K17,M17,O17),MIN(I17,K17,M17)),"支給額超過"),"支給月数超過"),"")</f>
        <v>85000</v>
      </c>
      <c r="R17" s="94"/>
      <c r="S17" s="94">
        <f>IF(AND(Q17&lt;&gt;"",Q17&lt;&gt;"支給額超過",Q17&lt;&gt;"支給月数超過"),ROUNDDOWN(Q17,-3),"")</f>
        <v>85000</v>
      </c>
      <c r="T17" s="94"/>
    </row>
    <row r="18" spans="2:20" ht="39" customHeight="1">
      <c r="B18" s="44">
        <v>2</v>
      </c>
      <c r="C18" s="181" t="s">
        <v>112</v>
      </c>
      <c r="D18" s="182"/>
      <c r="E18" s="97">
        <f>'③基本情報④返済⑤支給 (記入例)'!S36</f>
        <v>227538</v>
      </c>
      <c r="F18" s="98"/>
      <c r="G18" s="105"/>
      <c r="H18" s="106"/>
      <c r="I18" s="97">
        <f t="shared" ref="I18:I22" si="0">E18-G18</f>
        <v>227538</v>
      </c>
      <c r="J18" s="98"/>
      <c r="K18" s="101">
        <f>MIN('③基本情報④返済⑤支給 (記入例)'!T21*'③基本情報④返済⑤支給 (記入例)'!U21,'③基本情報④返済⑤支給 (記入例)'!S21)</f>
        <v>227538</v>
      </c>
      <c r="L18" s="101"/>
      <c r="M18" s="102">
        <f>MIN('③基本情報④返済⑤支給 (記入例)'!U21,'③基本情報④返済⑤支給 (記入例)'!U36)*50000</f>
        <v>450000</v>
      </c>
      <c r="N18" s="102"/>
      <c r="O18" s="183">
        <v>227000</v>
      </c>
      <c r="P18" s="184"/>
      <c r="Q18" s="94">
        <f>IF(C18&lt;&gt;"",IF('③基本情報④返済⑤支給 (記入例)'!U21&gt;='③基本情報④返済⑤支給 (記入例)'!U36,IF('③基本情報④返済⑤支給 (記入例)'!T21&gt;='③基本情報④返済⑤支給 (記入例)'!T36,IF(AND(O18&lt;&gt;"",O18&lt;&gt;0),MIN(I18,K18,M18,O18),MIN(I18,K18,M18)),"支給額超過"),"支給月数超過"),"")</f>
        <v>227000</v>
      </c>
      <c r="R18" s="94"/>
      <c r="S18" s="94">
        <f t="shared" ref="S18:S22" si="1">IF(AND(Q18&lt;&gt;"",Q18&lt;&gt;"支給額超過",Q18&lt;&gt;"支給月数超過"),ROUNDDOWN(Q18,-3),"")</f>
        <v>227000</v>
      </c>
      <c r="T18" s="94"/>
    </row>
    <row r="19" spans="2:20" ht="39" customHeight="1">
      <c r="B19" s="44">
        <v>3</v>
      </c>
      <c r="C19" s="181" t="s">
        <v>113</v>
      </c>
      <c r="D19" s="182"/>
      <c r="E19" s="97">
        <f>'③基本情報④返済⑤支給 (記入例)'!S37</f>
        <v>177837</v>
      </c>
      <c r="F19" s="98"/>
      <c r="G19" s="105"/>
      <c r="H19" s="106"/>
      <c r="I19" s="97">
        <f t="shared" si="0"/>
        <v>177837</v>
      </c>
      <c r="J19" s="98"/>
      <c r="K19" s="101">
        <f>MIN('③基本情報④返済⑤支給 (記入例)'!T22*'③基本情報④返済⑤支給 (記入例)'!U22,'③基本情報④返済⑤支給 (記入例)'!S22)</f>
        <v>177837</v>
      </c>
      <c r="L19" s="101"/>
      <c r="M19" s="102">
        <f>MIN('③基本情報④返済⑤支給 (記入例)'!U22,'③基本情報④返済⑤支給 (記入例)'!U37)*50000</f>
        <v>550000</v>
      </c>
      <c r="N19" s="102"/>
      <c r="O19" s="183">
        <v>194000</v>
      </c>
      <c r="P19" s="184"/>
      <c r="Q19" s="94">
        <v>177837</v>
      </c>
      <c r="R19" s="94"/>
      <c r="S19" s="94">
        <f t="shared" si="1"/>
        <v>177000</v>
      </c>
      <c r="T19" s="94"/>
    </row>
    <row r="20" spans="2:20" ht="39" customHeight="1">
      <c r="B20" s="44">
        <v>4</v>
      </c>
      <c r="C20" s="181" t="s">
        <v>94</v>
      </c>
      <c r="D20" s="182"/>
      <c r="E20" s="97">
        <f>'③基本情報④返済⑤支給 (記入例)'!S38</f>
        <v>252000</v>
      </c>
      <c r="F20" s="98"/>
      <c r="G20" s="105"/>
      <c r="H20" s="106"/>
      <c r="I20" s="97">
        <f t="shared" si="0"/>
        <v>252000</v>
      </c>
      <c r="J20" s="98"/>
      <c r="K20" s="101">
        <f>MIN('③基本情報④返済⑤支給 (記入例)'!T23*'③基本情報④返済⑤支給 (記入例)'!U23,'③基本情報④返済⑤支給 (記入例)'!S23)</f>
        <v>222000</v>
      </c>
      <c r="L20" s="101"/>
      <c r="M20" s="102">
        <f>MIN('③基本情報④返済⑤支給 (記入例)'!U23,'③基本情報④返済⑤支給 (記入例)'!U38)*50000</f>
        <v>450000</v>
      </c>
      <c r="N20" s="102"/>
      <c r="O20" s="183">
        <v>222000</v>
      </c>
      <c r="P20" s="184"/>
      <c r="Q20" s="94">
        <f>IF(C20&lt;&gt;"",IF('③基本情報④返済⑤支給 (記入例)'!U23&gt;='③基本情報④返済⑤支給 (記入例)'!U38,IF('③基本情報④返済⑤支給 (記入例)'!T23&gt;='③基本情報④返済⑤支給 (記入例)'!T38,IF(AND(O20&lt;&gt;"",O20&lt;&gt;0),MIN(I20,K20,M20,O20),MIN(I20,K20,M20)),"支給額超過"),"支給月数超過"),"")</f>
        <v>222000</v>
      </c>
      <c r="R20" s="94"/>
      <c r="S20" s="94">
        <f t="shared" si="1"/>
        <v>222000</v>
      </c>
      <c r="T20" s="94"/>
    </row>
    <row r="21" spans="2:20" ht="39" customHeight="1">
      <c r="B21" s="44">
        <v>5</v>
      </c>
      <c r="C21" s="181" t="s">
        <v>95</v>
      </c>
      <c r="D21" s="182"/>
      <c r="E21" s="97">
        <f>'③基本情報④返済⑤支給 (記入例)'!S39</f>
        <v>91000</v>
      </c>
      <c r="F21" s="98"/>
      <c r="G21" s="105"/>
      <c r="H21" s="106"/>
      <c r="I21" s="97">
        <f t="shared" si="0"/>
        <v>91000</v>
      </c>
      <c r="J21" s="98"/>
      <c r="K21" s="101">
        <f>MIN('③基本情報④返済⑤支給 (記入例)'!T24*'③基本情報④返済⑤支給 (記入例)'!U24,'③基本情報④返済⑤支給 (記入例)'!S24)</f>
        <v>78000</v>
      </c>
      <c r="L21" s="101"/>
      <c r="M21" s="102">
        <f>MIN('③基本情報④返済⑤支給 (記入例)'!U24,'③基本情報④返済⑤支給 (記入例)'!U39)*50000</f>
        <v>300000</v>
      </c>
      <c r="N21" s="102"/>
      <c r="O21" s="183">
        <v>78000</v>
      </c>
      <c r="P21" s="184"/>
      <c r="Q21" s="94">
        <v>78000</v>
      </c>
      <c r="R21" s="94"/>
      <c r="S21" s="94">
        <f t="shared" si="1"/>
        <v>78000</v>
      </c>
      <c r="T21" s="94"/>
    </row>
    <row r="22" spans="2:20" ht="39" customHeight="1" thickBot="1">
      <c r="B22" s="44">
        <v>6</v>
      </c>
      <c r="C22" s="95"/>
      <c r="D22" s="96"/>
      <c r="E22" s="97">
        <f>'③基本情報④返済⑤支給 (記入例)'!S40</f>
        <v>0</v>
      </c>
      <c r="F22" s="98"/>
      <c r="G22" s="99"/>
      <c r="H22" s="100"/>
      <c r="I22" s="97">
        <f t="shared" si="0"/>
        <v>0</v>
      </c>
      <c r="J22" s="98"/>
      <c r="K22" s="101">
        <f>MIN('③基本情報④返済⑤支給 (記入例)'!T25*'③基本情報④返済⑤支給 (記入例)'!U25,'③基本情報④返済⑤支給 (記入例)'!S25)</f>
        <v>0</v>
      </c>
      <c r="L22" s="101"/>
      <c r="M22" s="102">
        <f>MIN('③基本情報④返済⑤支給 (記入例)'!U25,'③基本情報④返済⑤支給 (記入例)'!U40)*50000</f>
        <v>0</v>
      </c>
      <c r="N22" s="102"/>
      <c r="O22" s="103"/>
      <c r="P22" s="104"/>
      <c r="Q22" s="94" t="str">
        <f>IF(C22&lt;&gt;"",IF('③基本情報④返済⑤支給 (記入例)'!U25&gt;='③基本情報④返済⑤支給 (記入例)'!U40,IF('③基本情報④返済⑤支給 (記入例)'!T25&gt;='③基本情報④返済⑤支給 (記入例)'!T40,IF(AND(O22&lt;&gt;"",O22&lt;&gt;0),MIN(I22,K22,M22,O22),MIN(I22,K22,M22)),"支給額超過"),"支給月数超過"),"")</f>
        <v/>
      </c>
      <c r="R22" s="94"/>
      <c r="S22" s="94" t="str">
        <f t="shared" si="1"/>
        <v/>
      </c>
      <c r="T22" s="94"/>
    </row>
    <row r="23" spans="2:20" ht="39" customHeight="1" thickBot="1">
      <c r="B23" s="91" t="s">
        <v>32</v>
      </c>
      <c r="C23" s="91"/>
      <c r="D23" s="91"/>
      <c r="E23" s="88">
        <f>SUM(E17:F22)</f>
        <v>834175</v>
      </c>
      <c r="F23" s="89"/>
      <c r="G23" s="88">
        <f>SUM(G17:H22)</f>
        <v>0</v>
      </c>
      <c r="H23" s="90"/>
      <c r="I23" s="45"/>
      <c r="J23" s="45"/>
      <c r="K23" s="45"/>
      <c r="L23" s="45"/>
      <c r="M23" s="45"/>
      <c r="N23" s="45"/>
      <c r="O23" s="45"/>
      <c r="P23" s="45"/>
      <c r="Q23" s="45"/>
      <c r="R23" s="45"/>
      <c r="S23" s="92">
        <f>SUM(S17:T22)</f>
        <v>789000</v>
      </c>
      <c r="T23" s="93"/>
    </row>
    <row r="25" spans="2:20" ht="21" customHeight="1">
      <c r="B25" s="17" t="s">
        <v>57</v>
      </c>
    </row>
    <row r="26" spans="2:20" ht="21" customHeight="1">
      <c r="B26" s="26" t="s">
        <v>65</v>
      </c>
    </row>
    <row r="27" spans="2:20" ht="21" customHeight="1">
      <c r="B27" s="26" t="s">
        <v>66</v>
      </c>
    </row>
    <row r="28" spans="2:20" ht="21" customHeight="1">
      <c r="B28" s="17" t="s">
        <v>56</v>
      </c>
    </row>
    <row r="29" spans="2:20" ht="21" customHeight="1">
      <c r="B29" s="17" t="s">
        <v>59</v>
      </c>
    </row>
    <row r="30" spans="2:20" ht="21" customHeight="1">
      <c r="B30" s="17" t="s">
        <v>58</v>
      </c>
    </row>
  </sheetData>
  <mergeCells count="74">
    <mergeCell ref="Q22:R22"/>
    <mergeCell ref="S22:T22"/>
    <mergeCell ref="B23:D23"/>
    <mergeCell ref="E23:F23"/>
    <mergeCell ref="G23:H23"/>
    <mergeCell ref="S23:T23"/>
    <mergeCell ref="M22:N22"/>
    <mergeCell ref="O22:P22"/>
    <mergeCell ref="C22:D22"/>
    <mergeCell ref="E22:F22"/>
    <mergeCell ref="G22:H22"/>
    <mergeCell ref="I22:J22"/>
    <mergeCell ref="K22:L22"/>
    <mergeCell ref="C21:D21"/>
    <mergeCell ref="E21:F21"/>
    <mergeCell ref="G21:H21"/>
    <mergeCell ref="I21:J21"/>
    <mergeCell ref="K21:L21"/>
    <mergeCell ref="M20:N20"/>
    <mergeCell ref="O20:P20"/>
    <mergeCell ref="Q20:R20"/>
    <mergeCell ref="S20:T20"/>
    <mergeCell ref="O21:P21"/>
    <mergeCell ref="Q21:R21"/>
    <mergeCell ref="S21:T21"/>
    <mergeCell ref="M21:N21"/>
    <mergeCell ref="I18:J18"/>
    <mergeCell ref="K18:L18"/>
    <mergeCell ref="C20:D20"/>
    <mergeCell ref="E20:F20"/>
    <mergeCell ref="G20:H20"/>
    <mergeCell ref="I20:J20"/>
    <mergeCell ref="K20:L20"/>
    <mergeCell ref="M18:N18"/>
    <mergeCell ref="O18:P18"/>
    <mergeCell ref="Q18:R18"/>
    <mergeCell ref="S18:T18"/>
    <mergeCell ref="C19:D19"/>
    <mergeCell ref="E19:F19"/>
    <mergeCell ref="G19:H19"/>
    <mergeCell ref="I19:J19"/>
    <mergeCell ref="K19:L19"/>
    <mergeCell ref="M19:N19"/>
    <mergeCell ref="O19:P19"/>
    <mergeCell ref="Q19:R19"/>
    <mergeCell ref="S19:T19"/>
    <mergeCell ref="C18:D18"/>
    <mergeCell ref="E18:F18"/>
    <mergeCell ref="G18:H18"/>
    <mergeCell ref="S16:T16"/>
    <mergeCell ref="C17:D17"/>
    <mergeCell ref="E17:F17"/>
    <mergeCell ref="G17:H17"/>
    <mergeCell ref="I17:J17"/>
    <mergeCell ref="K17:L17"/>
    <mergeCell ref="M17:N17"/>
    <mergeCell ref="O17:P17"/>
    <mergeCell ref="Q17:R17"/>
    <mergeCell ref="S17:T17"/>
    <mergeCell ref="M16:N16"/>
    <mergeCell ref="O16:P16"/>
    <mergeCell ref="Q16:R16"/>
    <mergeCell ref="I10:L10"/>
    <mergeCell ref="C16:D16"/>
    <mergeCell ref="E16:F16"/>
    <mergeCell ref="G16:H16"/>
    <mergeCell ref="I16:J16"/>
    <mergeCell ref="K16:L16"/>
    <mergeCell ref="B3:C3"/>
    <mergeCell ref="D3:G3"/>
    <mergeCell ref="B4:C4"/>
    <mergeCell ref="D4:G4"/>
    <mergeCell ref="B5:C5"/>
    <mergeCell ref="D5:G5"/>
  </mergeCells>
  <phoneticPr fontId="9"/>
  <dataValidations count="2">
    <dataValidation imeMode="off" allowBlank="1" showInputMessage="1" showErrorMessage="1" sqref="G17:H22 D4:G4 O17:P22" xr:uid="{00000000-0002-0000-0300-000000000000}"/>
    <dataValidation imeMode="hiragana" allowBlank="1" showInputMessage="1" showErrorMessage="1" sqref="D5:G5 D3:G3 C22:D22 C17:C21 D17:D19" xr:uid="{00000000-0002-0000-0300-000001000000}"/>
  </dataValidations>
  <pageMargins left="0.23622047244094491" right="0.23622047244094491" top="0.74803149606299213" bottom="0.74803149606299213" header="0.31496062992125984" footer="0.31496062992125984"/>
  <pageSetup paperSize="9" scale="6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B1:U45"/>
  <sheetViews>
    <sheetView showGridLines="0" view="pageBreakPreview" zoomScale="70" zoomScaleNormal="70" zoomScaleSheetLayoutView="70" workbookViewId="0">
      <selection activeCell="R10" sqref="R10"/>
    </sheetView>
  </sheetViews>
  <sheetFormatPr defaultColWidth="9" defaultRowHeight="13.5"/>
  <cols>
    <col min="1" max="1" width="1.75" style="1" customWidth="1"/>
    <col min="2" max="2" width="4" style="1" customWidth="1"/>
    <col min="3" max="3" width="8.25" style="1" customWidth="1"/>
    <col min="4" max="5" width="6.625" style="1" customWidth="1"/>
    <col min="6" max="6" width="12.75" style="1" bestFit="1" customWidth="1"/>
    <col min="7" max="19" width="11.625" style="1" customWidth="1"/>
    <col min="20" max="20" width="22.625" style="1" customWidth="1"/>
    <col min="21" max="21" width="12.125" style="3" customWidth="1"/>
    <col min="22" max="16384" width="9" style="1"/>
  </cols>
  <sheetData>
    <row r="1" spans="2:21" ht="14.25" customHeight="1">
      <c r="K1" s="18"/>
      <c r="T1" s="18"/>
      <c r="U1" s="18" t="s">
        <v>64</v>
      </c>
    </row>
    <row r="2" spans="2:21" ht="24" customHeight="1">
      <c r="B2" s="144" t="s">
        <v>19</v>
      </c>
      <c r="C2" s="144"/>
      <c r="D2" s="146">
        <f>'①補助所要額②内訳 (記入例)'!D4:G4</f>
        <v>1234567890</v>
      </c>
      <c r="E2" s="146"/>
      <c r="F2" s="146"/>
      <c r="G2" s="146"/>
      <c r="H2" s="19"/>
      <c r="I2" s="19"/>
      <c r="J2" s="19"/>
      <c r="K2" s="18"/>
    </row>
    <row r="3" spans="2:21" ht="15.75" customHeight="1">
      <c r="B3" s="5"/>
      <c r="C3" s="5"/>
      <c r="D3" s="5"/>
      <c r="E3" s="5"/>
      <c r="F3" s="5"/>
      <c r="G3" s="5"/>
      <c r="J3" s="19"/>
      <c r="K3" s="18"/>
      <c r="O3" s="15"/>
      <c r="P3" s="15"/>
    </row>
    <row r="4" spans="2:21" ht="26.25" customHeight="1">
      <c r="B4" s="144" t="s">
        <v>3</v>
      </c>
      <c r="C4" s="144"/>
      <c r="D4" s="146" t="str">
        <f>'①補助所要額②内訳 (記入例)'!D3:G3</f>
        <v>西新宿○○介護事業所</v>
      </c>
      <c r="E4" s="146"/>
      <c r="F4" s="146"/>
      <c r="G4" s="146"/>
      <c r="K4" s="18"/>
      <c r="O4" s="15"/>
      <c r="P4" s="15"/>
    </row>
    <row r="5" spans="2:21" ht="14.25" customHeight="1">
      <c r="B5" s="11"/>
      <c r="C5" s="11"/>
      <c r="D5" s="8"/>
      <c r="E5" s="8"/>
      <c r="F5" s="8"/>
      <c r="K5" s="18"/>
    </row>
    <row r="6" spans="2:21" ht="15.75" customHeight="1">
      <c r="B6" s="5" t="s">
        <v>21</v>
      </c>
      <c r="F6" s="3"/>
      <c r="G6" s="2"/>
      <c r="H6" s="2"/>
      <c r="I6" s="2"/>
      <c r="K6" s="19"/>
      <c r="L6" s="19"/>
      <c r="M6" s="19"/>
      <c r="R6" s="20"/>
    </row>
    <row r="7" spans="2:21" ht="22.5" customHeight="1">
      <c r="B7" s="149" t="s">
        <v>0</v>
      </c>
      <c r="C7" s="148" t="s">
        <v>1</v>
      </c>
      <c r="D7" s="148"/>
      <c r="E7" s="148"/>
      <c r="F7" s="120" t="s">
        <v>20</v>
      </c>
      <c r="G7" s="120"/>
      <c r="H7" s="148" t="s">
        <v>2</v>
      </c>
      <c r="I7" s="148"/>
      <c r="J7" s="130" t="s">
        <v>45</v>
      </c>
      <c r="K7" s="131"/>
      <c r="L7" s="118" t="s">
        <v>44</v>
      </c>
      <c r="M7" s="119"/>
      <c r="N7" s="118" t="s">
        <v>33</v>
      </c>
      <c r="O7" s="119"/>
      <c r="P7" s="138" t="s">
        <v>46</v>
      </c>
      <c r="Q7" s="120" t="s">
        <v>67</v>
      </c>
      <c r="R7" s="3"/>
      <c r="U7" s="1"/>
    </row>
    <row r="8" spans="2:21" ht="22.5" customHeight="1">
      <c r="B8" s="149"/>
      <c r="C8" s="148"/>
      <c r="D8" s="148"/>
      <c r="E8" s="148"/>
      <c r="F8" s="120"/>
      <c r="G8" s="120"/>
      <c r="H8" s="148"/>
      <c r="I8" s="148"/>
      <c r="J8" s="132"/>
      <c r="K8" s="133"/>
      <c r="L8" s="80" t="s">
        <v>118</v>
      </c>
      <c r="M8" s="81" t="s">
        <v>119</v>
      </c>
      <c r="N8" s="121"/>
      <c r="O8" s="122"/>
      <c r="P8" s="139"/>
      <c r="Q8" s="120"/>
      <c r="R8" s="3"/>
      <c r="U8" s="1"/>
    </row>
    <row r="9" spans="2:21" ht="26.25" customHeight="1">
      <c r="B9" s="38">
        <v>1</v>
      </c>
      <c r="C9" s="145" t="str">
        <f>IF('①補助所要額②内訳 (記入例)'!C17&lt;&gt;"",'①補助所要額②内訳 (記入例)'!C17,"")</f>
        <v>保健　次郎</v>
      </c>
      <c r="D9" s="145"/>
      <c r="E9" s="145"/>
      <c r="F9" s="185" t="s">
        <v>104</v>
      </c>
      <c r="G9" s="186"/>
      <c r="H9" s="187" t="s">
        <v>105</v>
      </c>
      <c r="I9" s="188"/>
      <c r="J9" s="189">
        <v>44105</v>
      </c>
      <c r="K9" s="190"/>
      <c r="L9" s="83">
        <v>10</v>
      </c>
      <c r="M9" s="85">
        <v>3</v>
      </c>
      <c r="N9" s="159">
        <v>6</v>
      </c>
      <c r="O9" s="160"/>
      <c r="P9" s="31">
        <f t="shared" ref="P9:P10" si="0">IF(ISBLANK(J9),"",IF(J9&lt;43922,DATEDIF(J9,43922,"M"),0))+N9</f>
        <v>6</v>
      </c>
      <c r="Q9" s="30">
        <f t="shared" ref="Q9" si="1">IF(ISBLANK(J9),"",ROUNDUP(P9/12,0))</f>
        <v>1</v>
      </c>
      <c r="R9" s="3"/>
      <c r="U9" s="1"/>
    </row>
    <row r="10" spans="2:21" ht="26.25" customHeight="1">
      <c r="B10" s="38">
        <v>2</v>
      </c>
      <c r="C10" s="145" t="str">
        <f>IF('①補助所要額②内訳 (記入例)'!C18&lt;&gt;"",'①補助所要額②内訳 (記入例)'!C18,"")</f>
        <v>福祉　月子</v>
      </c>
      <c r="D10" s="145"/>
      <c r="E10" s="145"/>
      <c r="F10" s="185" t="s">
        <v>106</v>
      </c>
      <c r="G10" s="186"/>
      <c r="H10" s="187" t="s">
        <v>107</v>
      </c>
      <c r="I10" s="188"/>
      <c r="J10" s="189">
        <v>44013</v>
      </c>
      <c r="K10" s="190"/>
      <c r="L10" s="83">
        <v>7</v>
      </c>
      <c r="M10" s="85">
        <v>3</v>
      </c>
      <c r="N10" s="159">
        <v>9</v>
      </c>
      <c r="O10" s="160"/>
      <c r="P10" s="31">
        <f t="shared" si="0"/>
        <v>9</v>
      </c>
      <c r="Q10" s="30">
        <f>IF(ISBLANK(J10),"",ROUNDUP(P10/12,0))</f>
        <v>1</v>
      </c>
      <c r="R10" s="3"/>
      <c r="U10" s="1"/>
    </row>
    <row r="11" spans="2:21" ht="26.25" customHeight="1">
      <c r="B11" s="38">
        <v>3</v>
      </c>
      <c r="C11" s="145" t="str">
        <f>IF('①補助所要額②内訳 (記入例)'!C19&lt;&gt;"",'①補助所要額②内訳 (記入例)'!C19,"")</f>
        <v>東京　太郎</v>
      </c>
      <c r="D11" s="145"/>
      <c r="E11" s="145"/>
      <c r="F11" s="185" t="s">
        <v>108</v>
      </c>
      <c r="G11" s="186"/>
      <c r="H11" s="187" t="s">
        <v>109</v>
      </c>
      <c r="I11" s="188"/>
      <c r="J11" s="189">
        <v>43739</v>
      </c>
      <c r="K11" s="190"/>
      <c r="L11" s="83">
        <v>4</v>
      </c>
      <c r="M11" s="85">
        <v>2</v>
      </c>
      <c r="N11" s="159">
        <v>11</v>
      </c>
      <c r="O11" s="160"/>
      <c r="P11" s="31">
        <f>IF(ISBLANK(J11),"",IF(J11&lt;43922,DATEDIF(J11,43922,"M"),0))+N11</f>
        <v>17</v>
      </c>
      <c r="Q11" s="30">
        <f>IF(ISBLANK(J11),"",ROUNDUP(P11/12,0))</f>
        <v>2</v>
      </c>
      <c r="R11" s="3"/>
      <c r="U11" s="1"/>
    </row>
    <row r="12" spans="2:21" ht="26.25" customHeight="1">
      <c r="B12" s="38">
        <v>4</v>
      </c>
      <c r="C12" s="145" t="str">
        <f>IF('①補助所要額②内訳 (記入例)'!C20&lt;&gt;"",'①補助所要額②内訳 (記入例)'!C20,"")</f>
        <v>健康　花子</v>
      </c>
      <c r="D12" s="145"/>
      <c r="E12" s="145"/>
      <c r="F12" s="185" t="s">
        <v>96</v>
      </c>
      <c r="G12" s="186"/>
      <c r="H12" s="187" t="s">
        <v>97</v>
      </c>
      <c r="I12" s="188"/>
      <c r="J12" s="189">
        <v>43252</v>
      </c>
      <c r="K12" s="190"/>
      <c r="L12" s="83">
        <v>4</v>
      </c>
      <c r="M12" s="85">
        <v>12</v>
      </c>
      <c r="N12" s="159">
        <v>9</v>
      </c>
      <c r="O12" s="160"/>
      <c r="P12" s="31">
        <f t="shared" ref="P12:P14" si="2">IF(ISBLANK(J12),"",IF(J12&lt;43922,DATEDIF(J12,43922,"M"),0))+N12</f>
        <v>31</v>
      </c>
      <c r="Q12" s="30">
        <f t="shared" ref="Q12:Q14" si="3">IF(ISBLANK(J12),"",ROUNDUP(P12/12,0))</f>
        <v>3</v>
      </c>
      <c r="R12" s="3"/>
      <c r="U12" s="1"/>
    </row>
    <row r="13" spans="2:21" ht="26.25" customHeight="1">
      <c r="B13" s="38">
        <v>5</v>
      </c>
      <c r="C13" s="145" t="str">
        <f>IF('①補助所要額②内訳 (記入例)'!C21&lt;&gt;"",'①補助所要額②内訳 (記入例)'!C21,"")</f>
        <v>新宿　宏美</v>
      </c>
      <c r="D13" s="145"/>
      <c r="E13" s="145"/>
      <c r="F13" s="185" t="s">
        <v>110</v>
      </c>
      <c r="G13" s="186"/>
      <c r="H13" s="187" t="s">
        <v>111</v>
      </c>
      <c r="I13" s="188"/>
      <c r="J13" s="189">
        <v>44075</v>
      </c>
      <c r="K13" s="190"/>
      <c r="L13" s="83">
        <v>9</v>
      </c>
      <c r="M13" s="85">
        <v>3</v>
      </c>
      <c r="N13" s="159">
        <v>7</v>
      </c>
      <c r="O13" s="160"/>
      <c r="P13" s="31">
        <f t="shared" si="2"/>
        <v>7</v>
      </c>
      <c r="Q13" s="30">
        <f t="shared" si="3"/>
        <v>1</v>
      </c>
      <c r="R13" s="3"/>
      <c r="U13" s="1"/>
    </row>
    <row r="14" spans="2:21" ht="26.25" customHeight="1">
      <c r="B14" s="38">
        <v>6</v>
      </c>
      <c r="C14" s="145" t="str">
        <f>IF('①補助所要額②内訳 (記入例)'!C22&lt;&gt;"",'①補助所要額②内訳 (記入例)'!C22,"")</f>
        <v/>
      </c>
      <c r="D14" s="145"/>
      <c r="E14" s="145"/>
      <c r="F14" s="140"/>
      <c r="G14" s="140"/>
      <c r="H14" s="136"/>
      <c r="I14" s="136"/>
      <c r="J14" s="134"/>
      <c r="K14" s="135"/>
      <c r="L14" s="86"/>
      <c r="M14" s="87"/>
      <c r="N14" s="159"/>
      <c r="O14" s="160"/>
      <c r="P14" s="31" t="e">
        <f t="shared" si="2"/>
        <v>#VALUE!</v>
      </c>
      <c r="Q14" s="30" t="str">
        <f t="shared" si="3"/>
        <v/>
      </c>
      <c r="R14" s="3"/>
      <c r="U14" s="1"/>
    </row>
    <row r="15" spans="2:21" ht="10.5" customHeight="1">
      <c r="B15" s="8"/>
      <c r="C15" s="8"/>
      <c r="D15" s="8"/>
      <c r="E15" s="8"/>
      <c r="F15" s="8"/>
      <c r="G15" s="8"/>
      <c r="H15" s="9"/>
      <c r="I15" s="4"/>
      <c r="J15" s="129"/>
      <c r="K15" s="129"/>
      <c r="L15" s="19"/>
      <c r="O15" s="19"/>
      <c r="P15" s="19"/>
      <c r="Q15" s="19"/>
      <c r="R15" s="19"/>
      <c r="S15" s="19"/>
    </row>
    <row r="16" spans="2:21" ht="18" customHeight="1">
      <c r="B16" s="11"/>
      <c r="C16" s="8"/>
      <c r="D16" s="8"/>
      <c r="E16" s="8"/>
      <c r="F16" s="8"/>
      <c r="G16" s="8"/>
      <c r="H16" s="9"/>
      <c r="I16" s="4"/>
      <c r="J16" s="10"/>
      <c r="K16" s="10"/>
      <c r="L16" s="19"/>
      <c r="M16" s="19"/>
      <c r="N16" s="19"/>
      <c r="O16" s="19"/>
      <c r="P16" s="19"/>
      <c r="Q16" s="19"/>
      <c r="R16" s="19"/>
      <c r="S16" s="19"/>
    </row>
    <row r="17" spans="2:21" ht="12.75" customHeight="1">
      <c r="B17" s="11"/>
      <c r="C17" s="8"/>
      <c r="D17" s="8"/>
      <c r="E17" s="8"/>
      <c r="F17" s="8"/>
      <c r="G17" s="8"/>
      <c r="H17" s="9"/>
      <c r="I17" s="4"/>
      <c r="J17" s="10"/>
      <c r="K17" s="10"/>
      <c r="L17" s="19"/>
      <c r="M17" s="19"/>
      <c r="N17" s="19"/>
      <c r="O17" s="19"/>
      <c r="P17" s="19"/>
      <c r="Q17" s="19"/>
      <c r="R17" s="19"/>
      <c r="S17" s="19"/>
    </row>
    <row r="18" spans="2:21" ht="20.25" customHeight="1">
      <c r="B18" s="5" t="s">
        <v>73</v>
      </c>
      <c r="F18" s="3"/>
      <c r="G18" s="2"/>
      <c r="H18" s="2"/>
      <c r="I18" s="2"/>
      <c r="S18" s="20"/>
      <c r="T18" s="20"/>
      <c r="U18" s="3" t="s">
        <v>62</v>
      </c>
    </row>
    <row r="19" spans="2:21" ht="40.5" customHeight="1">
      <c r="B19" s="37" t="s">
        <v>5</v>
      </c>
      <c r="C19" s="156" t="s">
        <v>4</v>
      </c>
      <c r="D19" s="157"/>
      <c r="E19" s="158"/>
      <c r="F19" s="36" t="s">
        <v>74</v>
      </c>
      <c r="G19" s="37" t="s">
        <v>6</v>
      </c>
      <c r="H19" s="37" t="s">
        <v>7</v>
      </c>
      <c r="I19" s="37" t="s">
        <v>8</v>
      </c>
      <c r="J19" s="37" t="s">
        <v>9</v>
      </c>
      <c r="K19" s="37" t="s">
        <v>10</v>
      </c>
      <c r="L19" s="37" t="s">
        <v>11</v>
      </c>
      <c r="M19" s="37" t="s">
        <v>12</v>
      </c>
      <c r="N19" s="37" t="s">
        <v>13</v>
      </c>
      <c r="O19" s="37" t="s">
        <v>14</v>
      </c>
      <c r="P19" s="37" t="s">
        <v>15</v>
      </c>
      <c r="Q19" s="37" t="s">
        <v>16</v>
      </c>
      <c r="R19" s="37" t="s">
        <v>17</v>
      </c>
      <c r="S19" s="36" t="s">
        <v>69</v>
      </c>
      <c r="T19" s="22" t="s">
        <v>75</v>
      </c>
      <c r="U19" s="25" t="s">
        <v>76</v>
      </c>
    </row>
    <row r="20" spans="2:21" ht="27" customHeight="1">
      <c r="B20" s="37">
        <v>1</v>
      </c>
      <c r="C20" s="153" t="str">
        <f t="shared" ref="C20:C25" si="4">C9</f>
        <v>保健　次郎</v>
      </c>
      <c r="D20" s="154"/>
      <c r="E20" s="155"/>
      <c r="F20" s="72" t="s">
        <v>98</v>
      </c>
      <c r="G20" s="73"/>
      <c r="H20" s="73"/>
      <c r="I20" s="73"/>
      <c r="J20" s="73"/>
      <c r="K20" s="73"/>
      <c r="L20" s="73"/>
      <c r="M20" s="73">
        <v>14333</v>
      </c>
      <c r="N20" s="73">
        <v>14333</v>
      </c>
      <c r="O20" s="73">
        <v>14333</v>
      </c>
      <c r="P20" s="73">
        <v>14333</v>
      </c>
      <c r="Q20" s="73">
        <v>14333</v>
      </c>
      <c r="R20" s="73">
        <v>14333</v>
      </c>
      <c r="S20" s="27">
        <f>SUM(G20:R20)</f>
        <v>85998</v>
      </c>
      <c r="T20" s="73">
        <v>14333</v>
      </c>
      <c r="U20" s="74">
        <v>6</v>
      </c>
    </row>
    <row r="21" spans="2:21" ht="27" customHeight="1">
      <c r="B21" s="37">
        <v>2</v>
      </c>
      <c r="C21" s="153" t="str">
        <f t="shared" si="4"/>
        <v>福祉　月子</v>
      </c>
      <c r="D21" s="154"/>
      <c r="E21" s="155"/>
      <c r="F21" s="72" t="s">
        <v>99</v>
      </c>
      <c r="G21" s="73"/>
      <c r="H21" s="73"/>
      <c r="I21" s="73"/>
      <c r="J21" s="73">
        <v>88487</v>
      </c>
      <c r="K21" s="73">
        <v>12641</v>
      </c>
      <c r="L21" s="73">
        <v>12641</v>
      </c>
      <c r="M21" s="73">
        <v>12641</v>
      </c>
      <c r="N21" s="73">
        <v>12641</v>
      </c>
      <c r="O21" s="73">
        <v>12641</v>
      </c>
      <c r="P21" s="73">
        <v>88487</v>
      </c>
      <c r="Q21" s="73">
        <v>12641</v>
      </c>
      <c r="R21" s="73">
        <v>12641</v>
      </c>
      <c r="S21" s="27">
        <f t="shared" ref="S21:S25" si="5">SUM(G21:R21)</f>
        <v>265461</v>
      </c>
      <c r="T21" s="73">
        <v>25282</v>
      </c>
      <c r="U21" s="74">
        <v>9</v>
      </c>
    </row>
    <row r="22" spans="2:21" ht="27" customHeight="1">
      <c r="B22" s="37">
        <v>3</v>
      </c>
      <c r="C22" s="153" t="str">
        <f t="shared" si="4"/>
        <v>東京　太郎</v>
      </c>
      <c r="D22" s="154"/>
      <c r="E22" s="155"/>
      <c r="F22" s="72" t="s">
        <v>98</v>
      </c>
      <c r="G22" s="73">
        <v>16167</v>
      </c>
      <c r="H22" s="73">
        <v>16167</v>
      </c>
      <c r="I22" s="73">
        <v>16167</v>
      </c>
      <c r="J22" s="73">
        <v>16167</v>
      </c>
      <c r="K22" s="73">
        <v>16167</v>
      </c>
      <c r="L22" s="73">
        <v>16167</v>
      </c>
      <c r="M22" s="73">
        <v>16167</v>
      </c>
      <c r="N22" s="73">
        <v>16167</v>
      </c>
      <c r="O22" s="73">
        <v>16167</v>
      </c>
      <c r="P22" s="73">
        <v>16167</v>
      </c>
      <c r="Q22" s="73">
        <v>16167</v>
      </c>
      <c r="R22" s="73"/>
      <c r="S22" s="27">
        <f t="shared" si="5"/>
        <v>177837</v>
      </c>
      <c r="T22" s="73">
        <v>16167</v>
      </c>
      <c r="U22" s="74">
        <v>11</v>
      </c>
    </row>
    <row r="23" spans="2:21" ht="27" customHeight="1">
      <c r="B23" s="37">
        <v>4</v>
      </c>
      <c r="C23" s="153" t="str">
        <f t="shared" si="4"/>
        <v>健康　花子</v>
      </c>
      <c r="D23" s="154"/>
      <c r="E23" s="155"/>
      <c r="F23" s="72" t="s">
        <v>99</v>
      </c>
      <c r="G23" s="73">
        <v>18000</v>
      </c>
      <c r="H23" s="73">
        <v>18000</v>
      </c>
      <c r="I23" s="73">
        <v>18000</v>
      </c>
      <c r="J23" s="73">
        <v>78000</v>
      </c>
      <c r="K23" s="73">
        <v>18000</v>
      </c>
      <c r="L23" s="73">
        <v>18000</v>
      </c>
      <c r="M23" s="73">
        <v>18000</v>
      </c>
      <c r="N23" s="73">
        <v>18000</v>
      </c>
      <c r="O23" s="73">
        <v>18000</v>
      </c>
      <c r="P23" s="73"/>
      <c r="Q23" s="73"/>
      <c r="R23" s="73"/>
      <c r="S23" s="27">
        <f t="shared" si="5"/>
        <v>222000</v>
      </c>
      <c r="T23" s="73">
        <v>28000</v>
      </c>
      <c r="U23" s="74">
        <v>9</v>
      </c>
    </row>
    <row r="24" spans="2:21" ht="27" customHeight="1">
      <c r="B24" s="37">
        <v>5</v>
      </c>
      <c r="C24" s="153" t="str">
        <f t="shared" si="4"/>
        <v>新宿　宏美</v>
      </c>
      <c r="D24" s="154"/>
      <c r="E24" s="155"/>
      <c r="F24" s="72" t="s">
        <v>98</v>
      </c>
      <c r="G24" s="6"/>
      <c r="H24" s="6"/>
      <c r="I24" s="6"/>
      <c r="J24" s="6"/>
      <c r="K24" s="6"/>
      <c r="L24" s="73">
        <v>13000</v>
      </c>
      <c r="M24" s="73">
        <v>13000</v>
      </c>
      <c r="N24" s="73"/>
      <c r="O24" s="73">
        <v>13000</v>
      </c>
      <c r="P24" s="73">
        <v>13000</v>
      </c>
      <c r="Q24" s="73">
        <v>13000</v>
      </c>
      <c r="R24" s="73">
        <v>13000</v>
      </c>
      <c r="S24" s="27">
        <f t="shared" si="5"/>
        <v>78000</v>
      </c>
      <c r="T24" s="73">
        <v>13000</v>
      </c>
      <c r="U24" s="74">
        <v>6</v>
      </c>
    </row>
    <row r="25" spans="2:21" ht="27" customHeight="1" thickBot="1">
      <c r="B25" s="21">
        <v>6</v>
      </c>
      <c r="C25" s="141" t="str">
        <f t="shared" si="4"/>
        <v/>
      </c>
      <c r="D25" s="142"/>
      <c r="E25" s="143"/>
      <c r="F25" s="14"/>
      <c r="G25" s="7"/>
      <c r="H25" s="7"/>
      <c r="I25" s="7"/>
      <c r="J25" s="7"/>
      <c r="K25" s="7"/>
      <c r="L25" s="7"/>
      <c r="M25" s="7"/>
      <c r="N25" s="7"/>
      <c r="O25" s="7"/>
      <c r="P25" s="7"/>
      <c r="Q25" s="7"/>
      <c r="R25" s="7"/>
      <c r="S25" s="28">
        <f t="shared" si="5"/>
        <v>0</v>
      </c>
      <c r="T25" s="7"/>
      <c r="U25" s="23"/>
    </row>
    <row r="26" spans="2:21" ht="35.1" customHeight="1" thickBot="1">
      <c r="B26" s="150" t="s">
        <v>18</v>
      </c>
      <c r="C26" s="151"/>
      <c r="D26" s="151"/>
      <c r="E26" s="151"/>
      <c r="F26" s="152"/>
      <c r="G26" s="126"/>
      <c r="H26" s="127"/>
      <c r="I26" s="127"/>
      <c r="J26" s="127"/>
      <c r="K26" s="127"/>
      <c r="L26" s="127"/>
      <c r="M26" s="127"/>
      <c r="N26" s="127"/>
      <c r="O26" s="127"/>
      <c r="P26" s="127"/>
      <c r="Q26" s="127"/>
      <c r="R26" s="127"/>
      <c r="S26" s="127"/>
      <c r="T26" s="127"/>
      <c r="U26" s="128"/>
    </row>
    <row r="27" spans="2:21" ht="11.25" customHeight="1">
      <c r="B27" s="5"/>
      <c r="F27" s="3"/>
      <c r="G27" s="2"/>
      <c r="H27" s="2"/>
      <c r="I27" s="2"/>
    </row>
    <row r="28" spans="2:21" ht="18.75" customHeight="1">
      <c r="B28" s="5" t="s">
        <v>77</v>
      </c>
      <c r="F28" s="3"/>
      <c r="G28" s="2"/>
      <c r="H28" s="2"/>
      <c r="I28" s="2"/>
    </row>
    <row r="29" spans="2:21" ht="18" customHeight="1">
      <c r="B29" s="16" t="s">
        <v>78</v>
      </c>
      <c r="F29" s="3"/>
      <c r="G29" s="2"/>
      <c r="H29" s="2"/>
      <c r="I29" s="2"/>
    </row>
    <row r="30" spans="2:21" ht="18" customHeight="1">
      <c r="B30" s="16" t="s">
        <v>79</v>
      </c>
      <c r="F30" s="3"/>
      <c r="G30" s="2"/>
      <c r="H30" s="2"/>
      <c r="I30" s="2"/>
    </row>
    <row r="31" spans="2:21" ht="18" customHeight="1">
      <c r="B31" s="16" t="s">
        <v>80</v>
      </c>
      <c r="F31" s="3"/>
      <c r="G31" s="2"/>
      <c r="H31" s="2"/>
      <c r="I31" s="2"/>
    </row>
    <row r="32" spans="2:21" ht="10.5" customHeight="1">
      <c r="F32" s="3"/>
      <c r="G32" s="2"/>
      <c r="H32" s="2"/>
      <c r="I32" s="2"/>
    </row>
    <row r="33" spans="2:21" ht="20.25" customHeight="1">
      <c r="B33" s="5" t="s">
        <v>81</v>
      </c>
      <c r="F33" s="3"/>
      <c r="G33" s="2"/>
      <c r="H33" s="2"/>
      <c r="I33" s="2"/>
      <c r="S33" s="20"/>
      <c r="U33" s="3" t="s">
        <v>62</v>
      </c>
    </row>
    <row r="34" spans="2:21" ht="40.5" customHeight="1">
      <c r="B34" s="37" t="s">
        <v>5</v>
      </c>
      <c r="C34" s="156" t="s">
        <v>4</v>
      </c>
      <c r="D34" s="157"/>
      <c r="E34" s="158"/>
      <c r="F34" s="36" t="s">
        <v>82</v>
      </c>
      <c r="G34" s="37" t="s">
        <v>6</v>
      </c>
      <c r="H34" s="37" t="s">
        <v>7</v>
      </c>
      <c r="I34" s="37" t="s">
        <v>8</v>
      </c>
      <c r="J34" s="37" t="s">
        <v>9</v>
      </c>
      <c r="K34" s="37" t="s">
        <v>10</v>
      </c>
      <c r="L34" s="37" t="s">
        <v>11</v>
      </c>
      <c r="M34" s="37" t="s">
        <v>12</v>
      </c>
      <c r="N34" s="37" t="s">
        <v>13</v>
      </c>
      <c r="O34" s="37" t="s">
        <v>14</v>
      </c>
      <c r="P34" s="37" t="s">
        <v>15</v>
      </c>
      <c r="Q34" s="37" t="s">
        <v>16</v>
      </c>
      <c r="R34" s="37" t="s">
        <v>17</v>
      </c>
      <c r="S34" s="36" t="s">
        <v>68</v>
      </c>
      <c r="T34" s="25" t="s">
        <v>61</v>
      </c>
      <c r="U34" s="25" t="s">
        <v>83</v>
      </c>
    </row>
    <row r="35" spans="2:21" ht="27" customHeight="1">
      <c r="B35" s="37">
        <v>1</v>
      </c>
      <c r="C35" s="153" t="str">
        <f t="shared" ref="C35:C40" si="6">C20</f>
        <v>保健　次郎</v>
      </c>
      <c r="D35" s="154"/>
      <c r="E35" s="155"/>
      <c r="F35" s="75" t="s">
        <v>102</v>
      </c>
      <c r="G35" s="73"/>
      <c r="H35" s="73"/>
      <c r="I35" s="73"/>
      <c r="J35" s="73"/>
      <c r="K35" s="73"/>
      <c r="L35" s="73"/>
      <c r="M35" s="73">
        <v>14300</v>
      </c>
      <c r="N35" s="73">
        <v>14300</v>
      </c>
      <c r="O35" s="73">
        <v>14300</v>
      </c>
      <c r="P35" s="73">
        <v>14300</v>
      </c>
      <c r="Q35" s="73">
        <v>14300</v>
      </c>
      <c r="R35" s="73">
        <v>14300</v>
      </c>
      <c r="S35" s="27">
        <f>SUM(G35:R35)</f>
        <v>85800</v>
      </c>
      <c r="T35" s="24">
        <f>IF(S35&lt;&gt;0,S35/U35,"")</f>
        <v>14300</v>
      </c>
      <c r="U35" s="76">
        <v>6</v>
      </c>
    </row>
    <row r="36" spans="2:21" ht="27" customHeight="1">
      <c r="B36" s="37">
        <v>2</v>
      </c>
      <c r="C36" s="153" t="str">
        <f t="shared" si="6"/>
        <v>福祉　月子</v>
      </c>
      <c r="D36" s="154"/>
      <c r="E36" s="155"/>
      <c r="F36" s="75" t="s">
        <v>102</v>
      </c>
      <c r="G36" s="73"/>
      <c r="H36" s="73"/>
      <c r="I36" s="73"/>
      <c r="J36" s="73">
        <v>25282</v>
      </c>
      <c r="K36" s="73">
        <v>25282</v>
      </c>
      <c r="L36" s="73">
        <v>25282</v>
      </c>
      <c r="M36" s="73">
        <v>25282</v>
      </c>
      <c r="N36" s="73">
        <v>25282</v>
      </c>
      <c r="O36" s="73">
        <v>25282</v>
      </c>
      <c r="P36" s="73">
        <v>25282</v>
      </c>
      <c r="Q36" s="73">
        <v>25282</v>
      </c>
      <c r="R36" s="73">
        <v>25282</v>
      </c>
      <c r="S36" s="27">
        <f t="shared" ref="S36:S40" si="7">SUM(G36:R36)</f>
        <v>227538</v>
      </c>
      <c r="T36" s="24">
        <f t="shared" ref="T36:T40" si="8">IF(S36&lt;&gt;0,S36/U36,"")</f>
        <v>25282</v>
      </c>
      <c r="U36" s="76">
        <v>9</v>
      </c>
    </row>
    <row r="37" spans="2:21" ht="27" customHeight="1">
      <c r="B37" s="37">
        <v>3</v>
      </c>
      <c r="C37" s="153" t="str">
        <f t="shared" si="6"/>
        <v>東京　太郎</v>
      </c>
      <c r="D37" s="154"/>
      <c r="E37" s="155"/>
      <c r="F37" s="75" t="s">
        <v>100</v>
      </c>
      <c r="G37" s="73"/>
      <c r="H37" s="73"/>
      <c r="I37" s="73"/>
      <c r="J37" s="73"/>
      <c r="K37" s="73"/>
      <c r="L37" s="73"/>
      <c r="M37" s="73"/>
      <c r="N37" s="73"/>
      <c r="O37" s="73"/>
      <c r="P37" s="73"/>
      <c r="Q37" s="73">
        <v>177837</v>
      </c>
      <c r="R37" s="73"/>
      <c r="S37" s="27">
        <f t="shared" si="7"/>
        <v>177837</v>
      </c>
      <c r="T37" s="24">
        <f t="shared" si="8"/>
        <v>16167</v>
      </c>
      <c r="U37" s="76">
        <v>11</v>
      </c>
    </row>
    <row r="38" spans="2:21" ht="27" customHeight="1">
      <c r="B38" s="37">
        <v>4</v>
      </c>
      <c r="C38" s="153" t="str">
        <f t="shared" si="6"/>
        <v>健康　花子</v>
      </c>
      <c r="D38" s="154"/>
      <c r="E38" s="155"/>
      <c r="F38" s="75" t="s">
        <v>101</v>
      </c>
      <c r="G38" s="73">
        <v>28000</v>
      </c>
      <c r="H38" s="73">
        <v>28000</v>
      </c>
      <c r="I38" s="73">
        <v>28000</v>
      </c>
      <c r="J38" s="73">
        <v>28000</v>
      </c>
      <c r="K38" s="73">
        <v>28000</v>
      </c>
      <c r="L38" s="73">
        <v>28000</v>
      </c>
      <c r="M38" s="73">
        <v>28000</v>
      </c>
      <c r="N38" s="73">
        <v>28000</v>
      </c>
      <c r="O38" s="73">
        <v>28000</v>
      </c>
      <c r="P38" s="73"/>
      <c r="Q38" s="73"/>
      <c r="R38" s="73"/>
      <c r="S38" s="27">
        <f t="shared" si="7"/>
        <v>252000</v>
      </c>
      <c r="T38" s="24">
        <f t="shared" si="8"/>
        <v>28000</v>
      </c>
      <c r="U38" s="76">
        <v>9</v>
      </c>
    </row>
    <row r="39" spans="2:21" ht="27" customHeight="1">
      <c r="B39" s="37">
        <v>5</v>
      </c>
      <c r="C39" s="153" t="str">
        <f t="shared" si="6"/>
        <v>新宿　宏美</v>
      </c>
      <c r="D39" s="154"/>
      <c r="E39" s="155"/>
      <c r="F39" s="75" t="s">
        <v>102</v>
      </c>
      <c r="G39" s="73"/>
      <c r="H39" s="73"/>
      <c r="I39" s="73"/>
      <c r="J39" s="73"/>
      <c r="K39" s="73"/>
      <c r="L39" s="73">
        <v>13000</v>
      </c>
      <c r="M39" s="73">
        <v>13000</v>
      </c>
      <c r="N39" s="73">
        <v>13000</v>
      </c>
      <c r="O39" s="73">
        <v>13000</v>
      </c>
      <c r="P39" s="73">
        <v>13000</v>
      </c>
      <c r="Q39" s="73">
        <v>13000</v>
      </c>
      <c r="R39" s="73">
        <v>13000</v>
      </c>
      <c r="S39" s="27">
        <f t="shared" si="7"/>
        <v>91000</v>
      </c>
      <c r="T39" s="24">
        <f t="shared" si="8"/>
        <v>13000</v>
      </c>
      <c r="U39" s="76">
        <v>7</v>
      </c>
    </row>
    <row r="40" spans="2:21" ht="27" customHeight="1" thickBot="1">
      <c r="B40" s="21">
        <v>6</v>
      </c>
      <c r="C40" s="153" t="str">
        <f t="shared" si="6"/>
        <v/>
      </c>
      <c r="D40" s="154"/>
      <c r="E40" s="155"/>
      <c r="F40" s="12"/>
      <c r="G40" s="7"/>
      <c r="H40" s="7"/>
      <c r="I40" s="7"/>
      <c r="J40" s="7"/>
      <c r="K40" s="7"/>
      <c r="L40" s="7"/>
      <c r="M40" s="7"/>
      <c r="N40" s="7"/>
      <c r="O40" s="7"/>
      <c r="P40" s="7"/>
      <c r="Q40" s="7"/>
      <c r="R40" s="7"/>
      <c r="S40" s="28">
        <f t="shared" si="7"/>
        <v>0</v>
      </c>
      <c r="T40" s="24" t="str">
        <f t="shared" si="8"/>
        <v/>
      </c>
      <c r="U40" s="23"/>
    </row>
    <row r="41" spans="2:21" ht="35.1" customHeight="1" thickBot="1">
      <c r="B41" s="150" t="s">
        <v>18</v>
      </c>
      <c r="C41" s="151"/>
      <c r="D41" s="151"/>
      <c r="E41" s="151"/>
      <c r="F41" s="152"/>
      <c r="G41" s="191" t="s">
        <v>103</v>
      </c>
      <c r="H41" s="192"/>
      <c r="I41" s="192"/>
      <c r="J41" s="192"/>
      <c r="K41" s="192"/>
      <c r="L41" s="192"/>
      <c r="M41" s="192"/>
      <c r="N41" s="192"/>
      <c r="O41" s="192"/>
      <c r="P41" s="192"/>
      <c r="Q41" s="192"/>
      <c r="R41" s="192"/>
      <c r="S41" s="192"/>
      <c r="T41" s="192"/>
      <c r="U41" s="193"/>
    </row>
    <row r="42" spans="2:21" ht="11.25" customHeight="1">
      <c r="B42" s="5"/>
    </row>
    <row r="43" spans="2:21" ht="21" customHeight="1">
      <c r="B43" s="5" t="s">
        <v>84</v>
      </c>
    </row>
    <row r="44" spans="2:21" ht="18" customHeight="1">
      <c r="B44" s="16" t="s">
        <v>85</v>
      </c>
    </row>
    <row r="45" spans="2:21" ht="21.75" customHeight="1">
      <c r="B45" s="5" t="s">
        <v>86</v>
      </c>
    </row>
  </sheetData>
  <mergeCells count="62">
    <mergeCell ref="G41:U41"/>
    <mergeCell ref="C36:E36"/>
    <mergeCell ref="C37:E37"/>
    <mergeCell ref="C38:E38"/>
    <mergeCell ref="C39:E39"/>
    <mergeCell ref="C40:E40"/>
    <mergeCell ref="B41:F41"/>
    <mergeCell ref="C35:E35"/>
    <mergeCell ref="J15:K15"/>
    <mergeCell ref="C19:E19"/>
    <mergeCell ref="C20:E20"/>
    <mergeCell ref="C21:E21"/>
    <mergeCell ref="C22:E22"/>
    <mergeCell ref="C23:E23"/>
    <mergeCell ref="C24:E24"/>
    <mergeCell ref="C25:E25"/>
    <mergeCell ref="B26:F26"/>
    <mergeCell ref="G26:U26"/>
    <mergeCell ref="C34:E34"/>
    <mergeCell ref="N14:O14"/>
    <mergeCell ref="C13:E13"/>
    <mergeCell ref="F13:G13"/>
    <mergeCell ref="H13:I13"/>
    <mergeCell ref="J13:K13"/>
    <mergeCell ref="N13:O13"/>
    <mergeCell ref="C14:E14"/>
    <mergeCell ref="F14:G14"/>
    <mergeCell ref="H14:I14"/>
    <mergeCell ref="J14:K14"/>
    <mergeCell ref="N12:O12"/>
    <mergeCell ref="C11:E11"/>
    <mergeCell ref="F11:G11"/>
    <mergeCell ref="H11:I11"/>
    <mergeCell ref="J11:K11"/>
    <mergeCell ref="N11:O11"/>
    <mergeCell ref="C12:E12"/>
    <mergeCell ref="F12:G12"/>
    <mergeCell ref="H12:I12"/>
    <mergeCell ref="J12:K12"/>
    <mergeCell ref="N10:O10"/>
    <mergeCell ref="C9:E9"/>
    <mergeCell ref="F9:G9"/>
    <mergeCell ref="H9:I9"/>
    <mergeCell ref="J9:K9"/>
    <mergeCell ref="N9:O9"/>
    <mergeCell ref="C10:E10"/>
    <mergeCell ref="F10:G10"/>
    <mergeCell ref="H10:I10"/>
    <mergeCell ref="J10:K10"/>
    <mergeCell ref="Q7:Q8"/>
    <mergeCell ref="B2:C2"/>
    <mergeCell ref="D2:G2"/>
    <mergeCell ref="B4:C4"/>
    <mergeCell ref="D4:G4"/>
    <mergeCell ref="B7:B8"/>
    <mergeCell ref="C7:E8"/>
    <mergeCell ref="F7:G8"/>
    <mergeCell ref="H7:I8"/>
    <mergeCell ref="J7:K8"/>
    <mergeCell ref="N7:O8"/>
    <mergeCell ref="P7:P8"/>
    <mergeCell ref="L7:M7"/>
  </mergeCells>
  <phoneticPr fontId="9"/>
  <dataValidations count="5">
    <dataValidation imeMode="off" allowBlank="1" showInputMessage="1" showErrorMessage="1" sqref="G40:R40 U40 G24:R25 T25:U25" xr:uid="{00000000-0002-0000-0400-000000000000}"/>
    <dataValidation imeMode="hiragana" allowBlank="1" showInputMessage="1" showErrorMessage="1" sqref="P9:P14 F14:K14 L13:O14" xr:uid="{00000000-0002-0000-0400-000001000000}"/>
    <dataValidation type="list" allowBlank="1" showInputMessage="1" showErrorMessage="1" sqref="F40 F35:F37" xr:uid="{00000000-0002-0000-0400-000002000000}">
      <formula1>"手当,一時金,基本給,その他"</formula1>
    </dataValidation>
    <dataValidation type="list" allowBlank="1" showInputMessage="1" showErrorMessage="1" sqref="F20:F25" xr:uid="{00000000-0002-0000-0400-000003000000}">
      <formula1>"月賦,月賦半年賦併用,半年賦,年賦,その他"</formula1>
    </dataValidation>
    <dataValidation type="list" allowBlank="1" showInputMessage="1" showErrorMessage="1" sqref="F38:F39" xr:uid="{00000000-0002-0000-0400-000004000000}">
      <formula1>"手当,一時金,基本給"</formula1>
    </dataValidation>
  </dataValidations>
  <pageMargins left="0.70866141732283472" right="0.70866141732283472" top="0.74803149606299213" bottom="0.15748031496062992" header="0.31496062992125984" footer="0.31496062992125984"/>
  <pageSetup paperSize="9" scale="5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BF20"/>
  <sheetViews>
    <sheetView showGridLines="0" view="pageBreakPreview" topLeftCell="E1" zoomScaleNormal="100" zoomScaleSheetLayoutView="100" workbookViewId="0">
      <selection activeCell="BD10" sqref="BD10"/>
    </sheetView>
  </sheetViews>
  <sheetFormatPr defaultColWidth="9" defaultRowHeight="11.25"/>
  <cols>
    <col min="1" max="1" width="3" style="46" customWidth="1"/>
    <col min="2" max="2" width="14.125" style="46" customWidth="1"/>
    <col min="3" max="4" width="16.375" style="46" customWidth="1"/>
    <col min="5" max="5" width="6.125" style="46" customWidth="1"/>
    <col min="6" max="6" width="2.625" style="46" customWidth="1"/>
    <col min="7" max="7" width="4.375" style="46" customWidth="1"/>
    <col min="8" max="8" width="3.25" style="46" customWidth="1"/>
    <col min="9" max="9" width="3.375" style="46" bestFit="1" customWidth="1"/>
    <col min="10" max="10" width="6.125" style="46" customWidth="1"/>
    <col min="11" max="11" width="2.875" style="46" customWidth="1"/>
    <col min="12" max="12" width="4.375" style="46" customWidth="1"/>
    <col min="13" max="13" width="3.25" style="46" customWidth="1"/>
    <col min="14" max="14" width="15.125" style="46" customWidth="1"/>
    <col min="15" max="15" width="6.125" style="46" customWidth="1"/>
    <col min="16" max="16" width="3.875" style="46" customWidth="1"/>
    <col min="17" max="17" width="4.375" style="46" customWidth="1"/>
    <col min="18" max="18" width="3" style="46" customWidth="1"/>
    <col min="19" max="19" width="3.25" style="46" customWidth="1"/>
    <col min="20" max="20" width="6.125" style="46" customWidth="1"/>
    <col min="21" max="21" width="2.375" style="46" customWidth="1"/>
    <col min="22" max="22" width="4.375" style="46" customWidth="1"/>
    <col min="23" max="23" width="2.625" style="46" customWidth="1"/>
    <col min="24" max="24" width="15.125" style="46" customWidth="1"/>
    <col min="25" max="25" width="6.125" style="46" customWidth="1"/>
    <col min="26" max="26" width="3.25" style="46" customWidth="1"/>
    <col min="27" max="27" width="4.375" style="46" customWidth="1"/>
    <col min="28" max="28" width="2.875" style="46" customWidth="1"/>
    <col min="29" max="29" width="3.875" style="46" customWidth="1"/>
    <col min="30" max="30" width="6.125" style="46" customWidth="1"/>
    <col min="31" max="31" width="3.125" style="46" customWidth="1"/>
    <col min="32" max="32" width="4.375" style="46" customWidth="1"/>
    <col min="33" max="33" width="3" style="46" customWidth="1"/>
    <col min="34" max="34" width="15.125" style="46" customWidth="1"/>
    <col min="35" max="35" width="6.125" style="46" customWidth="1"/>
    <col min="36" max="36" width="3.5" style="46" customWidth="1"/>
    <col min="37" max="37" width="4.375" style="46" customWidth="1"/>
    <col min="38" max="38" width="2.625" style="46" customWidth="1"/>
    <col min="39" max="39" width="3.75" style="46" customWidth="1"/>
    <col min="40" max="40" width="6.125" style="46" customWidth="1"/>
    <col min="41" max="41" width="4.5" style="46" customWidth="1"/>
    <col min="42" max="42" width="4.375" style="46" customWidth="1"/>
    <col min="43" max="43" width="3.375" style="46" customWidth="1"/>
    <col min="44" max="44" width="15.125" style="46" customWidth="1"/>
    <col min="45" max="45" width="6.125" style="46" customWidth="1"/>
    <col min="46" max="46" width="2.625" style="46" customWidth="1"/>
    <col min="47" max="47" width="4.375" style="46" customWidth="1"/>
    <col min="48" max="48" width="2.875" style="46" customWidth="1"/>
    <col min="49" max="49" width="3.875" style="46" customWidth="1"/>
    <col min="50" max="50" width="6.125" style="46" customWidth="1"/>
    <col min="51" max="51" width="2.375" style="46" customWidth="1"/>
    <col min="52" max="52" width="4.375" style="46" customWidth="1"/>
    <col min="53" max="53" width="2.75" style="46" customWidth="1"/>
    <col min="54" max="54" width="15.125" style="46" customWidth="1"/>
    <col min="55" max="16384" width="9" style="46"/>
  </cols>
  <sheetData>
    <row r="1" spans="1:58" ht="14.25">
      <c r="B1" s="47"/>
      <c r="C1" s="47"/>
      <c r="D1" s="47"/>
      <c r="M1" s="48"/>
      <c r="O1" s="48"/>
      <c r="Q1" s="48"/>
      <c r="S1" s="48"/>
      <c r="AF1" s="48"/>
      <c r="BB1" s="18" t="s">
        <v>51</v>
      </c>
    </row>
    <row r="2" spans="1:58" s="51" customFormat="1" ht="21.75" customHeight="1">
      <c r="A2" s="173" t="s">
        <v>23</v>
      </c>
      <c r="B2" s="173"/>
      <c r="C2" s="176">
        <f>'①補助所要額②内訳 (記入例)'!D4</f>
        <v>1234567890</v>
      </c>
      <c r="D2" s="176"/>
      <c r="E2" s="176"/>
      <c r="F2" s="176"/>
      <c r="G2" s="176"/>
      <c r="H2" s="176"/>
      <c r="I2" s="176"/>
      <c r="J2" s="49"/>
      <c r="K2" s="49"/>
      <c r="L2" s="49"/>
      <c r="M2" s="50"/>
      <c r="O2" s="52"/>
      <c r="Q2" s="52"/>
      <c r="S2" s="52"/>
      <c r="AF2" s="52"/>
    </row>
    <row r="3" spans="1:58" s="51" customFormat="1" ht="13.5">
      <c r="C3" s="53"/>
      <c r="D3" s="53"/>
      <c r="E3" s="53"/>
      <c r="F3" s="53"/>
      <c r="G3" s="53"/>
      <c r="H3" s="53"/>
      <c r="I3" s="53"/>
      <c r="J3" s="50"/>
      <c r="K3" s="50"/>
      <c r="L3" s="50"/>
      <c r="M3" s="50"/>
    </row>
    <row r="4" spans="1:58" s="51" customFormat="1" ht="21" customHeight="1">
      <c r="A4" s="173" t="s">
        <v>43</v>
      </c>
      <c r="B4" s="173"/>
      <c r="C4" s="176" t="str">
        <f>'①補助所要額②内訳 (記入例)'!D3</f>
        <v>西新宿○○介護事業所</v>
      </c>
      <c r="D4" s="176"/>
      <c r="E4" s="176"/>
      <c r="F4" s="176"/>
      <c r="G4" s="176"/>
      <c r="H4" s="176"/>
      <c r="I4" s="176"/>
      <c r="J4" s="49"/>
      <c r="K4" s="49"/>
      <c r="L4" s="49"/>
      <c r="M4" s="50"/>
    </row>
    <row r="6" spans="1:58">
      <c r="M6" s="48"/>
      <c r="O6" s="48"/>
      <c r="Q6" s="48"/>
      <c r="S6" s="48"/>
      <c r="AF6" s="48"/>
    </row>
    <row r="7" spans="1:58" s="54" customFormat="1" ht="24.75" customHeight="1">
      <c r="B7" s="55" t="s">
        <v>87</v>
      </c>
      <c r="C7" s="55"/>
      <c r="D7" s="55"/>
    </row>
    <row r="8" spans="1:58" s="51" customFormat="1" ht="24" customHeight="1">
      <c r="A8" s="171" t="s">
        <v>49</v>
      </c>
      <c r="B8" s="171" t="s">
        <v>28</v>
      </c>
      <c r="C8" s="174" t="s">
        <v>50</v>
      </c>
      <c r="D8" s="177" t="s">
        <v>71</v>
      </c>
      <c r="E8" s="165" t="s">
        <v>35</v>
      </c>
      <c r="F8" s="166"/>
      <c r="G8" s="166"/>
      <c r="H8" s="166"/>
      <c r="I8" s="166"/>
      <c r="J8" s="166"/>
      <c r="K8" s="166"/>
      <c r="L8" s="166"/>
      <c r="M8" s="166"/>
      <c r="N8" s="166"/>
      <c r="O8" s="165" t="s">
        <v>36</v>
      </c>
      <c r="P8" s="166"/>
      <c r="Q8" s="166"/>
      <c r="R8" s="166"/>
      <c r="S8" s="166"/>
      <c r="T8" s="166"/>
      <c r="U8" s="166"/>
      <c r="V8" s="166"/>
      <c r="W8" s="166"/>
      <c r="X8" s="166"/>
      <c r="Y8" s="165" t="s">
        <v>37</v>
      </c>
      <c r="Z8" s="166"/>
      <c r="AA8" s="166"/>
      <c r="AB8" s="166"/>
      <c r="AC8" s="166"/>
      <c r="AD8" s="166"/>
      <c r="AE8" s="166"/>
      <c r="AF8" s="166"/>
      <c r="AG8" s="166"/>
      <c r="AH8" s="166"/>
      <c r="AI8" s="165" t="s">
        <v>38</v>
      </c>
      <c r="AJ8" s="166"/>
      <c r="AK8" s="166"/>
      <c r="AL8" s="166"/>
      <c r="AM8" s="166"/>
      <c r="AN8" s="166"/>
      <c r="AO8" s="166"/>
      <c r="AP8" s="166"/>
      <c r="AQ8" s="166"/>
      <c r="AR8" s="166"/>
      <c r="AS8" s="165" t="s">
        <v>39</v>
      </c>
      <c r="AT8" s="166"/>
      <c r="AU8" s="166"/>
      <c r="AV8" s="166"/>
      <c r="AW8" s="166"/>
      <c r="AX8" s="166"/>
      <c r="AY8" s="166"/>
      <c r="AZ8" s="166"/>
      <c r="BA8" s="166"/>
      <c r="BB8" s="167"/>
    </row>
    <row r="9" spans="1:58" s="51" customFormat="1" ht="52.15" customHeight="1">
      <c r="A9" s="172"/>
      <c r="B9" s="172"/>
      <c r="C9" s="175"/>
      <c r="D9" s="178"/>
      <c r="E9" s="168" t="s">
        <v>40</v>
      </c>
      <c r="F9" s="168"/>
      <c r="G9" s="168"/>
      <c r="H9" s="168"/>
      <c r="I9" s="168"/>
      <c r="J9" s="168"/>
      <c r="K9" s="168"/>
      <c r="L9" s="168"/>
      <c r="M9" s="168"/>
      <c r="N9" s="70" t="s">
        <v>70</v>
      </c>
      <c r="O9" s="168" t="s">
        <v>40</v>
      </c>
      <c r="P9" s="168"/>
      <c r="Q9" s="168"/>
      <c r="R9" s="168"/>
      <c r="S9" s="168"/>
      <c r="T9" s="168"/>
      <c r="U9" s="168"/>
      <c r="V9" s="168"/>
      <c r="W9" s="168"/>
      <c r="X9" s="70" t="s">
        <v>70</v>
      </c>
      <c r="Y9" s="168" t="s">
        <v>40</v>
      </c>
      <c r="Z9" s="168"/>
      <c r="AA9" s="168"/>
      <c r="AB9" s="168"/>
      <c r="AC9" s="168"/>
      <c r="AD9" s="168"/>
      <c r="AE9" s="168"/>
      <c r="AF9" s="168"/>
      <c r="AG9" s="168"/>
      <c r="AH9" s="70" t="s">
        <v>70</v>
      </c>
      <c r="AI9" s="168" t="s">
        <v>40</v>
      </c>
      <c r="AJ9" s="168"/>
      <c r="AK9" s="168"/>
      <c r="AL9" s="168"/>
      <c r="AM9" s="168"/>
      <c r="AN9" s="168"/>
      <c r="AO9" s="168"/>
      <c r="AP9" s="168"/>
      <c r="AQ9" s="168"/>
      <c r="AR9" s="70" t="s">
        <v>70</v>
      </c>
      <c r="AS9" s="168" t="s">
        <v>40</v>
      </c>
      <c r="AT9" s="168"/>
      <c r="AU9" s="168"/>
      <c r="AV9" s="168"/>
      <c r="AW9" s="168"/>
      <c r="AX9" s="168"/>
      <c r="AY9" s="168"/>
      <c r="AZ9" s="168"/>
      <c r="BA9" s="168"/>
      <c r="BB9" s="70" t="s">
        <v>70</v>
      </c>
    </row>
    <row r="10" spans="1:58" s="51" customFormat="1" ht="78" customHeight="1">
      <c r="A10" s="56">
        <v>1</v>
      </c>
      <c r="B10" s="57" t="str">
        <f>'③基本情報④返済⑤支給 (記入例)'!C9</f>
        <v>保健　次郎</v>
      </c>
      <c r="C10" s="58">
        <f>IF('③基本情報④返済⑤支給 (記入例)'!J9&lt;&gt;"",'③基本情報④返済⑤支給 (記入例)'!J9,"")</f>
        <v>44105</v>
      </c>
      <c r="D10" s="77" t="s">
        <v>114</v>
      </c>
      <c r="E10" s="164">
        <f>IF(C10&lt;&gt;"",C10,"")</f>
        <v>44105</v>
      </c>
      <c r="F10" s="162"/>
      <c r="G10" s="162"/>
      <c r="H10" s="162"/>
      <c r="I10" s="29" t="s">
        <v>41</v>
      </c>
      <c r="J10" s="161">
        <f>IF(C10&lt;&gt;"",EOMONTH(E10,11),"")</f>
        <v>44469</v>
      </c>
      <c r="K10" s="162"/>
      <c r="L10" s="162"/>
      <c r="M10" s="163"/>
      <c r="N10" s="78" t="s">
        <v>114</v>
      </c>
      <c r="O10" s="164">
        <f>IF(J10&lt;&gt;"",EOMONTH(J10,1),"")</f>
        <v>44500</v>
      </c>
      <c r="P10" s="162"/>
      <c r="Q10" s="162"/>
      <c r="R10" s="162"/>
      <c r="S10" s="29" t="s">
        <v>41</v>
      </c>
      <c r="T10" s="161">
        <f>IF(O10&lt;&gt;"",EOMONTH(O10,11),"")</f>
        <v>44834</v>
      </c>
      <c r="U10" s="162"/>
      <c r="V10" s="162"/>
      <c r="W10" s="163"/>
      <c r="X10" s="79" t="s">
        <v>115</v>
      </c>
      <c r="Y10" s="164">
        <f>IF(T10&lt;&gt;"",EOMONTH(T10,1),"")</f>
        <v>44865</v>
      </c>
      <c r="Z10" s="162"/>
      <c r="AA10" s="162"/>
      <c r="AB10" s="162"/>
      <c r="AC10" s="29" t="s">
        <v>41</v>
      </c>
      <c r="AD10" s="161">
        <f>IF(Y10&lt;&gt;"",EOMONTH(Y10,11),"")</f>
        <v>45199</v>
      </c>
      <c r="AE10" s="162"/>
      <c r="AF10" s="162"/>
      <c r="AG10" s="163"/>
      <c r="AH10" s="79" t="s">
        <v>115</v>
      </c>
      <c r="AI10" s="164">
        <f>IF(AD10&lt;&gt;"",EOMONTH(AD10,1),"")</f>
        <v>45230</v>
      </c>
      <c r="AJ10" s="162"/>
      <c r="AK10" s="162"/>
      <c r="AL10" s="162"/>
      <c r="AM10" s="29" t="s">
        <v>41</v>
      </c>
      <c r="AN10" s="161">
        <f>IF(AI10&lt;&gt;"",EOMONTH(AI10,11),"")</f>
        <v>45565</v>
      </c>
      <c r="AO10" s="162"/>
      <c r="AP10" s="162"/>
      <c r="AQ10" s="163"/>
      <c r="AR10" s="79" t="s">
        <v>115</v>
      </c>
      <c r="AS10" s="164">
        <f>IF(AN10&lt;&gt;"",EOMONTH(AN10,1),"")</f>
        <v>45596</v>
      </c>
      <c r="AT10" s="162"/>
      <c r="AU10" s="162"/>
      <c r="AV10" s="162"/>
      <c r="AW10" s="29" t="s">
        <v>41</v>
      </c>
      <c r="AX10" s="161">
        <f>IF(AS10&lt;&gt;"",EOMONTH(AS10,11),"")</f>
        <v>45930</v>
      </c>
      <c r="AY10" s="162"/>
      <c r="AZ10" s="162"/>
      <c r="BA10" s="163"/>
      <c r="BB10" s="78" t="s">
        <v>116</v>
      </c>
    </row>
    <row r="11" spans="1:58" s="51" customFormat="1" ht="78" customHeight="1">
      <c r="A11" s="56">
        <v>2</v>
      </c>
      <c r="B11" s="57" t="str">
        <f>'③基本情報④返済⑤支給 (記入例)'!C10</f>
        <v>福祉　月子</v>
      </c>
      <c r="C11" s="58">
        <f>IF('③基本情報④返済⑤支給 (記入例)'!J10&lt;&gt;"",'③基本情報④返済⑤支給 (記入例)'!J10,"")</f>
        <v>44013</v>
      </c>
      <c r="D11" s="77" t="s">
        <v>114</v>
      </c>
      <c r="E11" s="164">
        <f>IF(C11&lt;&gt;"",C11,"")</f>
        <v>44013</v>
      </c>
      <c r="F11" s="162"/>
      <c r="G11" s="162"/>
      <c r="H11" s="162"/>
      <c r="I11" s="29" t="s">
        <v>41</v>
      </c>
      <c r="J11" s="161">
        <f t="shared" ref="J11:J15" si="0">IF(C11&lt;&gt;"",EOMONTH(E11,11),"")</f>
        <v>44377</v>
      </c>
      <c r="K11" s="162"/>
      <c r="L11" s="162"/>
      <c r="M11" s="163"/>
      <c r="N11" s="78" t="s">
        <v>115</v>
      </c>
      <c r="O11" s="164">
        <f t="shared" ref="O11:O15" si="1">IF(J11&lt;&gt;"",EOMONTH(J11,1),"")</f>
        <v>44408</v>
      </c>
      <c r="P11" s="162"/>
      <c r="Q11" s="162"/>
      <c r="R11" s="162"/>
      <c r="S11" s="29" t="s">
        <v>41</v>
      </c>
      <c r="T11" s="161">
        <f t="shared" ref="T11:T15" si="2">IF(O11&lt;&gt;"",EOMONTH(O11,11),"")</f>
        <v>44742</v>
      </c>
      <c r="U11" s="162"/>
      <c r="V11" s="162"/>
      <c r="W11" s="163"/>
      <c r="X11" s="79" t="s">
        <v>115</v>
      </c>
      <c r="Y11" s="164">
        <f t="shared" ref="Y11:Y15" si="3">IF(T11&lt;&gt;"",EOMONTH(T11,1),"")</f>
        <v>44773</v>
      </c>
      <c r="Z11" s="162"/>
      <c r="AA11" s="162"/>
      <c r="AB11" s="162"/>
      <c r="AC11" s="29" t="s">
        <v>41</v>
      </c>
      <c r="AD11" s="161">
        <f t="shared" ref="AD11:AD15" si="4">IF(Y11&lt;&gt;"",EOMONTH(Y11,11),"")</f>
        <v>45107</v>
      </c>
      <c r="AE11" s="162"/>
      <c r="AF11" s="162"/>
      <c r="AG11" s="163"/>
      <c r="AH11" s="79" t="s">
        <v>116</v>
      </c>
      <c r="AI11" s="164">
        <f t="shared" ref="AI11:AI15" si="5">IF(AD11&lt;&gt;"",EOMONTH(AD11,1),"")</f>
        <v>45138</v>
      </c>
      <c r="AJ11" s="162"/>
      <c r="AK11" s="162"/>
      <c r="AL11" s="162"/>
      <c r="AM11" s="29" t="s">
        <v>41</v>
      </c>
      <c r="AN11" s="161">
        <f t="shared" ref="AN11:AN15" si="6">IF(AI11&lt;&gt;"",EOMONTH(AI11,11),"")</f>
        <v>45473</v>
      </c>
      <c r="AO11" s="162"/>
      <c r="AP11" s="162"/>
      <c r="AQ11" s="163"/>
      <c r="AR11" s="79" t="s">
        <v>116</v>
      </c>
      <c r="AS11" s="164">
        <f t="shared" ref="AS11:AS15" si="7">IF(AN11&lt;&gt;"",EOMONTH(AN11,1),"")</f>
        <v>45504</v>
      </c>
      <c r="AT11" s="162"/>
      <c r="AU11" s="162"/>
      <c r="AV11" s="162"/>
      <c r="AW11" s="29" t="s">
        <v>41</v>
      </c>
      <c r="AX11" s="161">
        <f t="shared" ref="AX11:AX15" si="8">IF(AS11&lt;&gt;"",EOMONTH(AS11,11),"")</f>
        <v>45838</v>
      </c>
      <c r="AY11" s="162"/>
      <c r="AZ11" s="162"/>
      <c r="BA11" s="163"/>
      <c r="BB11" s="78" t="s">
        <v>116</v>
      </c>
    </row>
    <row r="12" spans="1:58" s="51" customFormat="1" ht="78" customHeight="1">
      <c r="A12" s="56">
        <v>3</v>
      </c>
      <c r="B12" s="57" t="str">
        <f>'③基本情報④返済⑤支給 (記入例)'!C11</f>
        <v>東京　太郎</v>
      </c>
      <c r="C12" s="58">
        <f>IF('③基本情報④返済⑤支給 (記入例)'!J11&lt;&gt;"",'③基本情報④返済⑤支給 (記入例)'!J11,"")</f>
        <v>43739</v>
      </c>
      <c r="D12" s="77" t="s">
        <v>115</v>
      </c>
      <c r="E12" s="164">
        <f>IF(C12&lt;&gt;"",C12,"")</f>
        <v>43739</v>
      </c>
      <c r="F12" s="162"/>
      <c r="G12" s="162"/>
      <c r="H12" s="162"/>
      <c r="I12" s="29" t="s">
        <v>41</v>
      </c>
      <c r="J12" s="161">
        <f t="shared" si="0"/>
        <v>44104</v>
      </c>
      <c r="K12" s="162"/>
      <c r="L12" s="162"/>
      <c r="M12" s="163"/>
      <c r="N12" s="78" t="s">
        <v>114</v>
      </c>
      <c r="O12" s="164">
        <f t="shared" si="1"/>
        <v>44135</v>
      </c>
      <c r="P12" s="162"/>
      <c r="Q12" s="162"/>
      <c r="R12" s="162"/>
      <c r="S12" s="29" t="s">
        <v>41</v>
      </c>
      <c r="T12" s="161">
        <f t="shared" si="2"/>
        <v>44469</v>
      </c>
      <c r="U12" s="162"/>
      <c r="V12" s="162"/>
      <c r="W12" s="163"/>
      <c r="X12" s="79"/>
      <c r="Y12" s="164">
        <f t="shared" si="3"/>
        <v>44500</v>
      </c>
      <c r="Z12" s="162"/>
      <c r="AA12" s="162"/>
      <c r="AB12" s="162"/>
      <c r="AC12" s="29" t="s">
        <v>41</v>
      </c>
      <c r="AD12" s="161">
        <f t="shared" si="4"/>
        <v>44834</v>
      </c>
      <c r="AE12" s="162"/>
      <c r="AF12" s="162"/>
      <c r="AG12" s="163"/>
      <c r="AH12" s="79"/>
      <c r="AI12" s="164">
        <f t="shared" si="5"/>
        <v>44865</v>
      </c>
      <c r="AJ12" s="162"/>
      <c r="AK12" s="162"/>
      <c r="AL12" s="162"/>
      <c r="AM12" s="29" t="s">
        <v>41</v>
      </c>
      <c r="AN12" s="161">
        <f t="shared" si="6"/>
        <v>45199</v>
      </c>
      <c r="AO12" s="162"/>
      <c r="AP12" s="162"/>
      <c r="AQ12" s="163"/>
      <c r="AR12" s="79"/>
      <c r="AS12" s="164">
        <f t="shared" si="7"/>
        <v>45230</v>
      </c>
      <c r="AT12" s="162"/>
      <c r="AU12" s="162"/>
      <c r="AV12" s="162"/>
      <c r="AW12" s="29" t="s">
        <v>41</v>
      </c>
      <c r="AX12" s="161">
        <f t="shared" si="8"/>
        <v>45565</v>
      </c>
      <c r="AY12" s="162"/>
      <c r="AZ12" s="162"/>
      <c r="BA12" s="163"/>
      <c r="BB12" s="79"/>
    </row>
    <row r="13" spans="1:58" s="51" customFormat="1" ht="78" customHeight="1">
      <c r="A13" s="56">
        <v>4</v>
      </c>
      <c r="B13" s="57" t="str">
        <f>'③基本情報④返済⑤支給 (記入例)'!C12</f>
        <v>健康　花子</v>
      </c>
      <c r="C13" s="58">
        <f>IF('③基本情報④返済⑤支給 (記入例)'!J12&lt;&gt;"",'③基本情報④返済⑤支給 (記入例)'!J12,"")</f>
        <v>43252</v>
      </c>
      <c r="D13" s="77" t="s">
        <v>115</v>
      </c>
      <c r="E13" s="164">
        <f t="shared" ref="E13:E15" si="9">IF(C13&lt;&gt;"",C13,"")</f>
        <v>43252</v>
      </c>
      <c r="F13" s="162"/>
      <c r="G13" s="162"/>
      <c r="H13" s="162"/>
      <c r="I13" s="29" t="s">
        <v>41</v>
      </c>
      <c r="J13" s="161">
        <f t="shared" si="0"/>
        <v>43616</v>
      </c>
      <c r="K13" s="162"/>
      <c r="L13" s="162"/>
      <c r="M13" s="163"/>
      <c r="N13" s="78" t="s">
        <v>114</v>
      </c>
      <c r="O13" s="164">
        <f t="shared" si="1"/>
        <v>43646</v>
      </c>
      <c r="P13" s="162"/>
      <c r="Q13" s="162"/>
      <c r="R13" s="162"/>
      <c r="S13" s="29" t="s">
        <v>41</v>
      </c>
      <c r="T13" s="161">
        <f t="shared" si="2"/>
        <v>43982</v>
      </c>
      <c r="U13" s="162"/>
      <c r="V13" s="162"/>
      <c r="W13" s="163"/>
      <c r="X13" s="79" t="s">
        <v>115</v>
      </c>
      <c r="Y13" s="164">
        <f t="shared" si="3"/>
        <v>44012</v>
      </c>
      <c r="Z13" s="162"/>
      <c r="AA13" s="162"/>
      <c r="AB13" s="162"/>
      <c r="AC13" s="29" t="s">
        <v>41</v>
      </c>
      <c r="AD13" s="161">
        <f t="shared" si="4"/>
        <v>44347</v>
      </c>
      <c r="AE13" s="162"/>
      <c r="AF13" s="162"/>
      <c r="AG13" s="163"/>
      <c r="AH13" s="79"/>
      <c r="AI13" s="164">
        <f t="shared" si="5"/>
        <v>44377</v>
      </c>
      <c r="AJ13" s="162"/>
      <c r="AK13" s="162"/>
      <c r="AL13" s="162"/>
      <c r="AM13" s="29" t="s">
        <v>41</v>
      </c>
      <c r="AN13" s="161">
        <f t="shared" si="6"/>
        <v>44712</v>
      </c>
      <c r="AO13" s="162"/>
      <c r="AP13" s="162"/>
      <c r="AQ13" s="163"/>
      <c r="AR13" s="79"/>
      <c r="AS13" s="164">
        <f t="shared" si="7"/>
        <v>44742</v>
      </c>
      <c r="AT13" s="162"/>
      <c r="AU13" s="162"/>
      <c r="AV13" s="162"/>
      <c r="AW13" s="29" t="s">
        <v>41</v>
      </c>
      <c r="AX13" s="161">
        <f t="shared" si="8"/>
        <v>45077</v>
      </c>
      <c r="AY13" s="162"/>
      <c r="AZ13" s="162"/>
      <c r="BA13" s="163"/>
      <c r="BB13" s="79"/>
    </row>
    <row r="14" spans="1:58" s="51" customFormat="1" ht="78" customHeight="1">
      <c r="A14" s="56">
        <v>5</v>
      </c>
      <c r="B14" s="57" t="str">
        <f>'③基本情報④返済⑤支給 (記入例)'!C13</f>
        <v>新宿　宏美</v>
      </c>
      <c r="C14" s="58">
        <f>IF('③基本情報④返済⑤支給 (記入例)'!J13&lt;&gt;"",'③基本情報④返済⑤支給 (記入例)'!J13,"")</f>
        <v>44075</v>
      </c>
      <c r="D14" s="77" t="s">
        <v>115</v>
      </c>
      <c r="E14" s="164">
        <f t="shared" si="9"/>
        <v>44075</v>
      </c>
      <c r="F14" s="162"/>
      <c r="G14" s="162"/>
      <c r="H14" s="162"/>
      <c r="I14" s="29" t="s">
        <v>41</v>
      </c>
      <c r="J14" s="161">
        <f t="shared" si="0"/>
        <v>44439</v>
      </c>
      <c r="K14" s="162"/>
      <c r="L14" s="162"/>
      <c r="M14" s="163"/>
      <c r="N14" s="78" t="s">
        <v>116</v>
      </c>
      <c r="O14" s="164">
        <f t="shared" si="1"/>
        <v>44469</v>
      </c>
      <c r="P14" s="162"/>
      <c r="Q14" s="162"/>
      <c r="R14" s="162"/>
      <c r="S14" s="29" t="s">
        <v>41</v>
      </c>
      <c r="T14" s="161">
        <f t="shared" si="2"/>
        <v>44804</v>
      </c>
      <c r="U14" s="162"/>
      <c r="V14" s="162"/>
      <c r="W14" s="163"/>
      <c r="X14" s="79" t="s">
        <v>116</v>
      </c>
      <c r="Y14" s="164">
        <f t="shared" si="3"/>
        <v>44834</v>
      </c>
      <c r="Z14" s="162"/>
      <c r="AA14" s="162"/>
      <c r="AB14" s="162"/>
      <c r="AC14" s="62" t="s">
        <v>41</v>
      </c>
      <c r="AD14" s="161">
        <f t="shared" si="4"/>
        <v>45169</v>
      </c>
      <c r="AE14" s="162"/>
      <c r="AF14" s="162"/>
      <c r="AG14" s="163"/>
      <c r="AH14" s="79" t="s">
        <v>116</v>
      </c>
      <c r="AI14" s="164">
        <f t="shared" si="5"/>
        <v>45199</v>
      </c>
      <c r="AJ14" s="162"/>
      <c r="AK14" s="162"/>
      <c r="AL14" s="162"/>
      <c r="AM14" s="62" t="s">
        <v>41</v>
      </c>
      <c r="AN14" s="161">
        <f t="shared" si="6"/>
        <v>45535</v>
      </c>
      <c r="AO14" s="162"/>
      <c r="AP14" s="162"/>
      <c r="AQ14" s="163"/>
      <c r="AR14" s="79" t="s">
        <v>116</v>
      </c>
      <c r="AS14" s="164">
        <f t="shared" si="7"/>
        <v>45565</v>
      </c>
      <c r="AT14" s="162"/>
      <c r="AU14" s="162"/>
      <c r="AV14" s="162"/>
      <c r="AW14" s="29" t="s">
        <v>41</v>
      </c>
      <c r="AX14" s="161">
        <f t="shared" si="8"/>
        <v>45900</v>
      </c>
      <c r="AY14" s="162"/>
      <c r="AZ14" s="162"/>
      <c r="BA14" s="163"/>
      <c r="BB14" s="79" t="s">
        <v>116</v>
      </c>
    </row>
    <row r="15" spans="1:58" s="51" customFormat="1" ht="78" customHeight="1">
      <c r="A15" s="56">
        <v>6</v>
      </c>
      <c r="B15" s="57" t="str">
        <f>'③基本情報④返済⑤支給 (記入例)'!C14</f>
        <v/>
      </c>
      <c r="C15" s="58" t="str">
        <f>IF('③基本情報④返済⑤支給 (記入例)'!J14&lt;&gt;"",'③基本情報④返済⑤支給 (記入例)'!J14,"")</f>
        <v/>
      </c>
      <c r="D15" s="59"/>
      <c r="E15" s="164" t="str">
        <f t="shared" si="9"/>
        <v/>
      </c>
      <c r="F15" s="162"/>
      <c r="G15" s="162"/>
      <c r="H15" s="162"/>
      <c r="I15" s="29" t="s">
        <v>41</v>
      </c>
      <c r="J15" s="161" t="str">
        <f t="shared" si="0"/>
        <v/>
      </c>
      <c r="K15" s="162"/>
      <c r="L15" s="162"/>
      <c r="M15" s="163"/>
      <c r="N15" s="60"/>
      <c r="O15" s="164" t="str">
        <f t="shared" si="1"/>
        <v/>
      </c>
      <c r="P15" s="162"/>
      <c r="Q15" s="162"/>
      <c r="R15" s="162"/>
      <c r="S15" s="29" t="s">
        <v>41</v>
      </c>
      <c r="T15" s="161" t="str">
        <f t="shared" si="2"/>
        <v/>
      </c>
      <c r="U15" s="162"/>
      <c r="V15" s="162"/>
      <c r="W15" s="163"/>
      <c r="X15" s="61"/>
      <c r="Y15" s="164" t="str">
        <f t="shared" si="3"/>
        <v/>
      </c>
      <c r="Z15" s="162"/>
      <c r="AA15" s="162"/>
      <c r="AB15" s="162"/>
      <c r="AC15" s="29" t="s">
        <v>41</v>
      </c>
      <c r="AD15" s="161" t="str">
        <f t="shared" si="4"/>
        <v/>
      </c>
      <c r="AE15" s="162"/>
      <c r="AF15" s="162"/>
      <c r="AG15" s="163"/>
      <c r="AH15" s="60"/>
      <c r="AI15" s="164" t="str">
        <f t="shared" si="5"/>
        <v/>
      </c>
      <c r="AJ15" s="162"/>
      <c r="AK15" s="162"/>
      <c r="AL15" s="162"/>
      <c r="AM15" s="29" t="s">
        <v>41</v>
      </c>
      <c r="AN15" s="161" t="str">
        <f t="shared" si="6"/>
        <v/>
      </c>
      <c r="AO15" s="162"/>
      <c r="AP15" s="162"/>
      <c r="AQ15" s="163"/>
      <c r="AR15" s="60"/>
      <c r="AS15" s="164" t="str">
        <f t="shared" si="7"/>
        <v/>
      </c>
      <c r="AT15" s="162"/>
      <c r="AU15" s="162"/>
      <c r="AV15" s="162"/>
      <c r="AW15" s="29" t="s">
        <v>41</v>
      </c>
      <c r="AX15" s="161" t="str">
        <f t="shared" si="8"/>
        <v/>
      </c>
      <c r="AY15" s="162"/>
      <c r="AZ15" s="162"/>
      <c r="BA15" s="163"/>
      <c r="BB15" s="61"/>
    </row>
    <row r="16" spans="1:58" ht="11.25" customHeight="1">
      <c r="B16" s="63"/>
      <c r="C16" s="63"/>
      <c r="D16" s="63"/>
      <c r="E16" s="64"/>
      <c r="F16" s="64"/>
      <c r="G16" s="64"/>
      <c r="H16" s="64"/>
      <c r="I16" s="64"/>
      <c r="J16" s="64"/>
      <c r="K16" s="64"/>
      <c r="L16" s="64"/>
      <c r="M16" s="64"/>
      <c r="N16" s="65"/>
      <c r="O16" s="64"/>
      <c r="P16" s="64"/>
      <c r="Q16" s="64"/>
      <c r="R16" s="64"/>
      <c r="S16" s="64"/>
      <c r="T16" s="64"/>
      <c r="U16" s="64"/>
      <c r="V16" s="64"/>
      <c r="W16" s="64"/>
      <c r="X16" s="65"/>
      <c r="Y16" s="64"/>
      <c r="Z16" s="64"/>
      <c r="AA16" s="64"/>
      <c r="AB16" s="64"/>
      <c r="AC16" s="64"/>
      <c r="AD16" s="64"/>
      <c r="AE16" s="64"/>
      <c r="AF16" s="64"/>
      <c r="AG16" s="64"/>
      <c r="AH16" s="65"/>
      <c r="AI16" s="64"/>
      <c r="AJ16" s="64"/>
      <c r="AK16" s="64"/>
      <c r="AL16" s="64"/>
      <c r="AM16" s="64"/>
      <c r="AN16" s="64"/>
      <c r="AO16" s="64"/>
      <c r="AP16" s="64"/>
      <c r="AQ16" s="64"/>
      <c r="AR16" s="65"/>
      <c r="AS16" s="64"/>
      <c r="AT16" s="64"/>
      <c r="AU16" s="64"/>
      <c r="AV16" s="64"/>
      <c r="AW16" s="64"/>
      <c r="AX16" s="64"/>
      <c r="AY16" s="64"/>
      <c r="AZ16" s="64"/>
      <c r="BA16" s="64"/>
      <c r="BB16" s="66"/>
      <c r="BD16" s="67"/>
      <c r="BE16" s="67"/>
      <c r="BF16" s="67"/>
    </row>
    <row r="17" spans="2:58" s="54" customFormat="1" ht="23.25" customHeight="1">
      <c r="B17" s="71" t="s">
        <v>88</v>
      </c>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BD17" s="69"/>
      <c r="BE17" s="69"/>
      <c r="BF17" s="69"/>
    </row>
    <row r="18" spans="2:58" s="54" customFormat="1" ht="23.25" customHeight="1">
      <c r="B18" s="71" t="s">
        <v>89</v>
      </c>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BD18" s="69"/>
      <c r="BE18" s="69"/>
      <c r="BF18" s="69"/>
    </row>
    <row r="19" spans="2:58" s="54" customFormat="1" ht="23.25" customHeight="1">
      <c r="B19" s="71" t="s">
        <v>90</v>
      </c>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BD19" s="69"/>
      <c r="BE19" s="69"/>
      <c r="BF19" s="69"/>
    </row>
    <row r="20" spans="2:58">
      <c r="B20" s="46" t="s">
        <v>42</v>
      </c>
    </row>
  </sheetData>
  <mergeCells count="78">
    <mergeCell ref="E15:H15"/>
    <mergeCell ref="J15:M15"/>
    <mergeCell ref="O15:R15"/>
    <mergeCell ref="T15:W15"/>
    <mergeCell ref="Y15:AB15"/>
    <mergeCell ref="AD15:AG15"/>
    <mergeCell ref="AI13:AL13"/>
    <mergeCell ref="AN13:AQ13"/>
    <mergeCell ref="AS13:AV13"/>
    <mergeCell ref="AX13:BA13"/>
    <mergeCell ref="AD14:AG14"/>
    <mergeCell ref="AI15:AL15"/>
    <mergeCell ref="AN15:AQ15"/>
    <mergeCell ref="AS15:AV15"/>
    <mergeCell ref="AX15:BA15"/>
    <mergeCell ref="AI14:AL14"/>
    <mergeCell ref="AN14:AQ14"/>
    <mergeCell ref="AS14:AV14"/>
    <mergeCell ref="AX14:BA14"/>
    <mergeCell ref="AD13:AG13"/>
    <mergeCell ref="E14:H14"/>
    <mergeCell ref="J14:M14"/>
    <mergeCell ref="O14:R14"/>
    <mergeCell ref="T14:W14"/>
    <mergeCell ref="Y14:AB14"/>
    <mergeCell ref="E13:H13"/>
    <mergeCell ref="J13:M13"/>
    <mergeCell ref="O13:R13"/>
    <mergeCell ref="T13:W13"/>
    <mergeCell ref="Y13:AB13"/>
    <mergeCell ref="AI11:AL11"/>
    <mergeCell ref="AN11:AQ11"/>
    <mergeCell ref="AS11:AV11"/>
    <mergeCell ref="AX11:BA11"/>
    <mergeCell ref="E12:H12"/>
    <mergeCell ref="J12:M12"/>
    <mergeCell ref="O12:R12"/>
    <mergeCell ref="T12:W12"/>
    <mergeCell ref="Y12:AB12"/>
    <mergeCell ref="AD12:AG12"/>
    <mergeCell ref="AI12:AL12"/>
    <mergeCell ref="AN12:AQ12"/>
    <mergeCell ref="AS12:AV12"/>
    <mergeCell ref="AX12:BA12"/>
    <mergeCell ref="AI10:AL10"/>
    <mergeCell ref="AN10:AQ10"/>
    <mergeCell ref="AS10:AV10"/>
    <mergeCell ref="AX10:BA10"/>
    <mergeCell ref="E11:H11"/>
    <mergeCell ref="J11:M11"/>
    <mergeCell ref="O11:R11"/>
    <mergeCell ref="T11:W11"/>
    <mergeCell ref="Y11:AB11"/>
    <mergeCell ref="AD11:AG11"/>
    <mergeCell ref="E10:H10"/>
    <mergeCell ref="J10:M10"/>
    <mergeCell ref="O10:R10"/>
    <mergeCell ref="T10:W10"/>
    <mergeCell ref="Y10:AB10"/>
    <mergeCell ref="AD10:AG10"/>
    <mergeCell ref="O8:X8"/>
    <mergeCell ref="Y8:AH8"/>
    <mergeCell ref="AI8:AR8"/>
    <mergeCell ref="AS8:BB8"/>
    <mergeCell ref="E9:M9"/>
    <mergeCell ref="O9:W9"/>
    <mergeCell ref="Y9:AG9"/>
    <mergeCell ref="AI9:AQ9"/>
    <mergeCell ref="AS9:BA9"/>
    <mergeCell ref="A2:B2"/>
    <mergeCell ref="C2:I2"/>
    <mergeCell ref="A4:B4"/>
    <mergeCell ref="C4:I4"/>
    <mergeCell ref="A8:A9"/>
    <mergeCell ref="B8:B9"/>
    <mergeCell ref="C8:C9"/>
    <mergeCell ref="D8:D9"/>
    <mergeCell ref="E8:N8"/>
  </mergeCells>
  <phoneticPr fontId="9"/>
  <dataValidations count="5">
    <dataValidation type="list" allowBlank="1" showInputMessage="1" showErrorMessage="1" sqref="BB10:BB15" xr:uid="{00000000-0002-0000-0500-000000000000}">
      <formula1>"介護福祉士"</formula1>
    </dataValidation>
    <dataValidation type="list" allowBlank="1" showInputMessage="1" showErrorMessage="1" sqref="AH10:AH15 AR10:AR15" xr:uid="{00000000-0002-0000-0500-000001000000}">
      <formula1>"実務者,介護福祉士,実務者+介護福祉士"</formula1>
    </dataValidation>
    <dataValidation type="list" allowBlank="1" showInputMessage="1" showErrorMessage="1" sqref="N10:N15 X10:X15" xr:uid="{00000000-0002-0000-0500-000002000000}">
      <formula1>"初任者,初任者+実務者,実務者,介護福祉士,実務者+介護福祉士"</formula1>
    </dataValidation>
    <dataValidation type="list" allowBlank="1" showInputMessage="1" showErrorMessage="1" sqref="D10:D15" xr:uid="{00000000-0002-0000-0500-000003000000}">
      <formula1>"なし,初任者,実務者,介護福祉士"</formula1>
    </dataValidation>
    <dataValidation type="list" allowBlank="1" showInputMessage="1" showErrorMessage="1" sqref="AH16 X16 N16 AR16 BB16" xr:uid="{00000000-0002-0000-0500-000004000000}">
      <formula1>"初任者,実務者,介護福祉士"</formula1>
    </dataValidation>
  </dataValidations>
  <pageMargins left="0.23622047244094491" right="0.23622047244094491" top="0.74803149606299213" bottom="0.74803149606299213" header="0.31496062992125984" footer="0.31496062992125984"/>
  <pageSetup paperSize="9" scale="4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①補助所要額②内訳</vt:lpstr>
      <vt:lpstr>③基本情報④返済⑤支給</vt:lpstr>
      <vt:lpstr>⑥資格取得計画</vt:lpstr>
      <vt:lpstr>①補助所要額②内訳 (記入例)</vt:lpstr>
      <vt:lpstr>③基本情報④返済⑤支給 (記入例)</vt:lpstr>
      <vt:lpstr>⑥資格取得計画 (記入例)</vt:lpstr>
      <vt:lpstr>①補助所要額②内訳!Print_Area</vt:lpstr>
      <vt:lpstr>'①補助所要額②内訳 (記入例)'!Print_Area</vt:lpstr>
      <vt:lpstr>③基本情報④返済⑤支給!Print_Area</vt:lpstr>
      <vt:lpstr>'③基本情報④返済⑤支給 (記入例)'!Print_Area</vt:lpstr>
      <vt:lpstr>⑥資格取得計画!Print_Area</vt:lpstr>
      <vt:lpstr>'⑥資格取得計画 (記入例)'!Print_Area</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sinzai209</cp:lastModifiedBy>
  <cp:lastPrinted>2020-05-25T13:31:58Z</cp:lastPrinted>
  <dcterms:created xsi:type="dcterms:W3CDTF">2009-05-22T02:24:31Z</dcterms:created>
  <dcterms:modified xsi:type="dcterms:W3CDTF">2021-02-24T07:16:03Z</dcterms:modified>
</cp:coreProperties>
</file>